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35" windowHeight="8445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<sst xmlns="http://schemas.openxmlformats.org/spreadsheetml/2006/main" count="93" uniqueCount="87">
  <si>
    <t>Отчет за работата на Районен съд   град Тетевен</t>
  </si>
  <si>
    <t>за</t>
  </si>
  <si>
    <t>месеца на 2015г.</t>
  </si>
  <si>
    <t>Видове дела</t>
  </si>
  <si>
    <t>Висящи в началото на периода</t>
  </si>
  <si>
    <t>Постъпили през годината</t>
  </si>
  <si>
    <t xml:space="preserve"> В т.ч.: </t>
  </si>
  <si>
    <t>Продължаващи дела под същия номер</t>
  </si>
  <si>
    <t>Всичко за разглеждане</t>
  </si>
  <si>
    <t>Свършени дела</t>
  </si>
  <si>
    <t>Със съдебен акт по същество</t>
  </si>
  <si>
    <t>Прекратени производства</t>
  </si>
  <si>
    <t>Брой заседания</t>
  </si>
  <si>
    <t>Висящи в края на периода</t>
  </si>
  <si>
    <t>година</t>
  </si>
  <si>
    <t>Върнати дела за ново разглеждане под нов номер</t>
  </si>
  <si>
    <t>Повт. вненсени и образувани под нов номер след прекр. на съд.пр-во (чл. 42, ал. 2 , чл. 249 и чл. 288, т. 1 от НПК)</t>
  </si>
  <si>
    <t>Общо постъпили дела през отчетния период</t>
  </si>
  <si>
    <t>Всичко</t>
  </si>
  <si>
    <t>В срок до 3 месеца</t>
  </si>
  <si>
    <t>Споразум. по чл.382 НПК</t>
  </si>
  <si>
    <t>Споразум. по чл.384 НПК или спог. по 234 ГПК</t>
  </si>
  <si>
    <t>Върнати за доразследване</t>
  </si>
  <si>
    <t>По други причини</t>
  </si>
  <si>
    <t>Обжалвани и протестирани</t>
  </si>
  <si>
    <t>Брой</t>
  </si>
  <si>
    <t>%</t>
  </si>
  <si>
    <t>а</t>
  </si>
  <si>
    <t>б</t>
  </si>
  <si>
    <t>2а</t>
  </si>
  <si>
    <t>2б</t>
  </si>
  <si>
    <t>6а</t>
  </si>
  <si>
    <t>6б</t>
  </si>
  <si>
    <t>8а</t>
  </si>
  <si>
    <t>8б</t>
  </si>
  <si>
    <t>8в</t>
  </si>
  <si>
    <t>8г</t>
  </si>
  <si>
    <t>Граждански   дела по общия ред</t>
  </si>
  <si>
    <t>А</t>
  </si>
  <si>
    <t>Производства по чл.310ГПК</t>
  </si>
  <si>
    <t>Б</t>
  </si>
  <si>
    <t>Админстративни дела  по ЗСПЗЗ и ЗВГЗГФ</t>
  </si>
  <si>
    <t>В</t>
  </si>
  <si>
    <t>Частни  граждански дела</t>
  </si>
  <si>
    <t>Г</t>
  </si>
  <si>
    <t>Дела по чл.410 и чл.417 ГПК</t>
  </si>
  <si>
    <t>Д</t>
  </si>
  <si>
    <t>Дела от и срещу търговци</t>
  </si>
  <si>
    <t>Е</t>
  </si>
  <si>
    <t>Други граждански дела</t>
  </si>
  <si>
    <t>Ж</t>
  </si>
  <si>
    <t>Общо граждански  дела</t>
  </si>
  <si>
    <t>З</t>
  </si>
  <si>
    <t>Наказателни общ характер дела</t>
  </si>
  <si>
    <t>И</t>
  </si>
  <si>
    <t>Наказателни частен характер дела</t>
  </si>
  <si>
    <t>К</t>
  </si>
  <si>
    <t>Дела по чл.78а НК</t>
  </si>
  <si>
    <t>Л</t>
  </si>
  <si>
    <t>Частни наказателни дела</t>
  </si>
  <si>
    <t>М</t>
  </si>
  <si>
    <t>Частни наказателни дела - разпити</t>
  </si>
  <si>
    <t>Н</t>
  </si>
  <si>
    <t>x</t>
  </si>
  <si>
    <t>Админстративно наказателен характер дела</t>
  </si>
  <si>
    <t>О</t>
  </si>
  <si>
    <t>Общо наказателни дела</t>
  </si>
  <si>
    <t>П</t>
  </si>
  <si>
    <t>ВСИЧКО ДЕЛА</t>
  </si>
  <si>
    <t>Р</t>
  </si>
  <si>
    <r>
      <t>Брой съдии  по щат</t>
    </r>
    <r>
      <rPr>
        <b/>
        <sz val="8"/>
        <rFont val="Arial"/>
        <family val="2"/>
      </rPr>
      <t xml:space="preserve"> общо</t>
    </r>
  </si>
  <si>
    <t>С</t>
  </si>
  <si>
    <t xml:space="preserve"> </t>
  </si>
  <si>
    <t xml:space="preserve">Натовареност по щат общо     </t>
  </si>
  <si>
    <t>Т</t>
  </si>
  <si>
    <r>
      <t xml:space="preserve">Брой </t>
    </r>
    <r>
      <rPr>
        <b/>
        <sz val="8"/>
        <rFont val="Arial"/>
        <family val="2"/>
      </rPr>
      <t xml:space="preserve">граждански </t>
    </r>
    <r>
      <rPr>
        <sz val="8"/>
        <rFont val="Arial"/>
        <family val="2"/>
      </rPr>
      <t>съдии по щат</t>
    </r>
  </si>
  <si>
    <t>У</t>
  </si>
  <si>
    <t xml:space="preserve">Натовареност  на гражданските съдии по щат      </t>
  </si>
  <si>
    <t>Ф</t>
  </si>
  <si>
    <r>
      <t xml:space="preserve">Брой </t>
    </r>
    <r>
      <rPr>
        <b/>
        <sz val="8"/>
        <rFont val="Arial"/>
        <family val="2"/>
      </rPr>
      <t>наказателни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съдии по щат</t>
    </r>
  </si>
  <si>
    <t>Х</t>
  </si>
  <si>
    <t xml:space="preserve">Натовареност  на наказателните  съдии по щат      </t>
  </si>
  <si>
    <t>Ц</t>
  </si>
  <si>
    <t>Отработени човекомесеци</t>
  </si>
  <si>
    <t>Ч</t>
  </si>
  <si>
    <t>Действителна натовареност - ОБЩО</t>
  </si>
  <si>
    <t>Я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</si>
</sst>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thin"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87"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/>
      <protection locked="0"/>
    </xf>
    <xf numFmtId="0" fontId="18" fillId="0" borderId="0" xfId="0" applyFont="1" applyFill="1" applyBorder="1" applyAlignment="1" applyProtection="1">
      <alignment horizontal="right" vertical="center" wrapText="1"/>
      <protection locked="0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Border="1" applyAlignment="1" applyProtection="1">
      <alignment vertical="center" wrapText="1"/>
      <protection locked="0"/>
    </xf>
    <xf numFmtId="0" fontId="18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Font="1" applyFill="1" applyBorder="1" applyAlignment="1">
      <alignment/>
    </xf>
    <xf numFmtId="0" fontId="18" fillId="0" borderId="10" xfId="0" applyFont="1" applyFill="1" applyBorder="1" applyAlignment="1" applyProtection="1">
      <alignment horizontal="center" vertical="center" wrapText="1"/>
      <protection locked="0"/>
    </xf>
    <xf numFmtId="0" fontId="18" fillId="0" borderId="10" xfId="0" applyFont="1" applyFill="1" applyBorder="1" applyAlignment="1" applyProtection="1">
      <alignment vertical="center" wrapText="1"/>
      <protection locked="0"/>
    </xf>
    <xf numFmtId="0" fontId="19" fillId="0" borderId="0" xfId="0" applyFont="1" applyFill="1" applyBorder="1" applyAlignment="1" applyProtection="1">
      <alignment horizontal="center" vertical="center" wrapText="1"/>
      <protection locked="0"/>
    </xf>
    <xf numFmtId="0" fontId="19" fillId="0" borderId="10" xfId="0" applyFont="1" applyFill="1" applyBorder="1" applyAlignment="1" applyProtection="1">
      <alignment horizontal="center" vertical="center" wrapText="1"/>
      <protection locked="0"/>
    </xf>
    <xf numFmtId="0" fontId="20" fillId="0" borderId="11" xfId="0" applyFont="1" applyFill="1" applyBorder="1" applyAlignment="1" applyProtection="1">
      <alignment horizontal="center" vertical="center" wrapText="1"/>
      <protection/>
    </xf>
    <xf numFmtId="0" fontId="20" fillId="0" borderId="12" xfId="0" applyFont="1" applyFill="1" applyBorder="1" applyAlignment="1" applyProtection="1">
      <alignment horizontal="center" vertical="center" wrapText="1"/>
      <protection/>
    </xf>
    <xf numFmtId="0" fontId="19" fillId="0" borderId="13" xfId="0" applyFont="1" applyFill="1" applyBorder="1" applyAlignment="1" applyProtection="1">
      <alignment horizontal="center" vertical="center" wrapText="1"/>
      <protection/>
    </xf>
    <xf numFmtId="0" fontId="19" fillId="0" borderId="14" xfId="0" applyFont="1" applyFill="1" applyBorder="1" applyAlignment="1" applyProtection="1">
      <alignment horizontal="center" vertical="center" wrapText="1"/>
      <protection/>
    </xf>
    <xf numFmtId="0" fontId="19" fillId="0" borderId="15" xfId="0" applyFont="1" applyFill="1" applyBorder="1" applyAlignment="1" applyProtection="1">
      <alignment horizontal="center" vertical="center" wrapText="1"/>
      <protection/>
    </xf>
    <xf numFmtId="0" fontId="21" fillId="0" borderId="16" xfId="0" applyFont="1" applyFill="1" applyBorder="1" applyAlignment="1" applyProtection="1">
      <alignment horizontal="center"/>
      <protection/>
    </xf>
    <xf numFmtId="0" fontId="0" fillId="0" borderId="16" xfId="0" applyFont="1" applyFill="1" applyBorder="1" applyAlignment="1" applyProtection="1">
      <alignment horizontal="center"/>
      <protection/>
    </xf>
    <xf numFmtId="0" fontId="19" fillId="0" borderId="17" xfId="0" applyFont="1" applyFill="1" applyBorder="1" applyAlignment="1" applyProtection="1">
      <alignment horizontal="center" vertical="center" wrapText="1"/>
      <protection/>
    </xf>
    <xf numFmtId="0" fontId="19" fillId="0" borderId="12" xfId="0" applyFont="1" applyFill="1" applyBorder="1" applyAlignment="1" applyProtection="1">
      <alignment horizontal="center" vertical="center" wrapText="1"/>
      <protection/>
    </xf>
    <xf numFmtId="0" fontId="19" fillId="0" borderId="13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/>
      <protection/>
    </xf>
    <xf numFmtId="0" fontId="20" fillId="0" borderId="19" xfId="0" applyFont="1" applyFill="1" applyBorder="1" applyAlignment="1" applyProtection="1">
      <alignment horizontal="center" vertical="center" wrapText="1"/>
      <protection/>
    </xf>
    <xf numFmtId="0" fontId="20" fillId="0" borderId="20" xfId="0" applyFont="1" applyFill="1" applyBorder="1" applyAlignment="1" applyProtection="1">
      <alignment horizontal="center" vertical="center" wrapText="1"/>
      <protection/>
    </xf>
    <xf numFmtId="0" fontId="19" fillId="0" borderId="21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 wrapText="1"/>
      <protection/>
    </xf>
    <xf numFmtId="0" fontId="19" fillId="0" borderId="22" xfId="0" applyFont="1" applyFill="1" applyBorder="1" applyAlignment="1" applyProtection="1">
      <alignment horizontal="center" vertical="center" wrapText="1"/>
      <protection/>
    </xf>
    <xf numFmtId="0" fontId="19" fillId="0" borderId="23" xfId="0" applyFont="1" applyFill="1" applyBorder="1" applyAlignment="1" applyProtection="1">
      <alignment horizontal="center" vertical="center" wrapText="1"/>
      <protection/>
    </xf>
    <xf numFmtId="0" fontId="19" fillId="0" borderId="24" xfId="0" applyFont="1" applyFill="1" applyBorder="1" applyAlignment="1" applyProtection="1">
      <alignment horizontal="center" vertical="center" wrapText="1"/>
      <protection/>
    </xf>
    <xf numFmtId="0" fontId="19" fillId="0" borderId="20" xfId="0" applyFont="1" applyFill="1" applyBorder="1" applyAlignment="1" applyProtection="1">
      <alignment horizontal="center" vertical="center" wrapText="1"/>
      <protection/>
    </xf>
    <xf numFmtId="0" fontId="19" fillId="0" borderId="21" xfId="0" applyFont="1" applyFill="1" applyBorder="1" applyAlignment="1" applyProtection="1">
      <alignment horizontal="center" vertical="center" wrapText="1"/>
      <protection/>
    </xf>
    <xf numFmtId="0" fontId="19" fillId="0" borderId="25" xfId="0" applyFont="1" applyFill="1" applyBorder="1" applyAlignment="1" applyProtection="1">
      <alignment horizontal="center" vertical="center" wrapText="1"/>
      <protection/>
    </xf>
    <xf numFmtId="0" fontId="19" fillId="0" borderId="26" xfId="0" applyFont="1" applyFill="1" applyBorder="1" applyAlignment="1" applyProtection="1">
      <alignment horizontal="center" vertical="center" wrapText="1"/>
      <protection/>
    </xf>
    <xf numFmtId="0" fontId="19" fillId="0" borderId="27" xfId="0" applyFont="1" applyFill="1" applyBorder="1" applyAlignment="1" applyProtection="1">
      <alignment horizontal="center" vertical="center" wrapText="1"/>
      <protection/>
    </xf>
    <xf numFmtId="0" fontId="19" fillId="0" borderId="28" xfId="0" applyFont="1" applyFill="1" applyBorder="1" applyAlignment="1" applyProtection="1">
      <alignment horizontal="center" vertical="center" wrapText="1"/>
      <protection/>
    </xf>
    <xf numFmtId="0" fontId="19" fillId="0" borderId="29" xfId="0" applyFont="1" applyFill="1" applyBorder="1" applyAlignment="1" applyProtection="1">
      <alignment horizontal="center" vertical="center" wrapText="1"/>
      <protection/>
    </xf>
    <xf numFmtId="0" fontId="20" fillId="0" borderId="30" xfId="0" applyFont="1" applyFill="1" applyBorder="1" applyAlignment="1" applyProtection="1">
      <alignment horizontal="center" vertical="center" wrapText="1"/>
      <protection/>
    </xf>
    <xf numFmtId="0" fontId="20" fillId="0" borderId="31" xfId="0" applyFont="1" applyFill="1" applyBorder="1" applyAlignment="1" applyProtection="1">
      <alignment horizontal="center" vertical="center" wrapText="1"/>
      <protection/>
    </xf>
    <xf numFmtId="0" fontId="19" fillId="0" borderId="32" xfId="0" applyFont="1" applyFill="1" applyBorder="1" applyAlignment="1" applyProtection="1">
      <alignment horizontal="center" vertical="center" wrapText="1"/>
      <protection/>
    </xf>
    <xf numFmtId="0" fontId="19" fillId="0" borderId="10" xfId="0" applyFont="1" applyFill="1" applyBorder="1" applyAlignment="1" applyProtection="1">
      <alignment horizontal="center" vertical="center" wrapText="1"/>
      <protection/>
    </xf>
    <xf numFmtId="0" fontId="19" fillId="0" borderId="33" xfId="0" applyFont="1" applyFill="1" applyBorder="1" applyAlignment="1" applyProtection="1">
      <alignment horizontal="center" vertical="center" wrapText="1"/>
      <protection/>
    </xf>
    <xf numFmtId="0" fontId="19" fillId="0" borderId="34" xfId="0" applyFont="1" applyFill="1" applyBorder="1" applyAlignment="1" applyProtection="1">
      <alignment horizontal="center" vertical="center" wrapText="1"/>
      <protection/>
    </xf>
    <xf numFmtId="0" fontId="19" fillId="0" borderId="35" xfId="0" applyFont="1" applyFill="1" applyBorder="1" applyAlignment="1" applyProtection="1">
      <alignment horizontal="center" vertical="center" wrapText="1"/>
      <protection/>
    </xf>
    <xf numFmtId="0" fontId="19" fillId="0" borderId="31" xfId="0" applyFont="1" applyFill="1" applyBorder="1" applyAlignment="1" applyProtection="1">
      <alignment horizontal="center" vertical="center" wrapText="1"/>
      <protection/>
    </xf>
    <xf numFmtId="0" fontId="19" fillId="0" borderId="32" xfId="0" applyFont="1" applyFill="1" applyBorder="1" applyAlignment="1" applyProtection="1">
      <alignment horizontal="center" vertical="center" wrapText="1"/>
      <protection/>
    </xf>
    <xf numFmtId="0" fontId="19" fillId="0" borderId="36" xfId="0" applyFont="1" applyFill="1" applyBorder="1" applyAlignment="1" applyProtection="1">
      <alignment horizontal="center" vertical="center" wrapText="1"/>
      <protection/>
    </xf>
    <xf numFmtId="0" fontId="19" fillId="0" borderId="37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 wrapText="1"/>
      <protection/>
    </xf>
    <xf numFmtId="0" fontId="19" fillId="0" borderId="38" xfId="0" applyFont="1" applyFill="1" applyBorder="1" applyAlignment="1" applyProtection="1">
      <alignment horizontal="center" vertical="center" wrapText="1"/>
      <protection/>
    </xf>
    <xf numFmtId="0" fontId="19" fillId="0" borderId="39" xfId="0" applyFont="1" applyFill="1" applyBorder="1" applyAlignment="1" applyProtection="1">
      <alignment horizontal="center" vertical="center" wrapText="1"/>
      <protection/>
    </xf>
    <xf numFmtId="0" fontId="19" fillId="0" borderId="40" xfId="0" applyFont="1" applyFill="1" applyBorder="1" applyAlignment="1" applyProtection="1">
      <alignment horizontal="center" vertical="center" wrapText="1"/>
      <protection/>
    </xf>
    <xf numFmtId="0" fontId="22" fillId="0" borderId="11" xfId="0" applyFont="1" applyFill="1" applyBorder="1" applyAlignment="1" applyProtection="1">
      <alignment horizontal="center" vertical="center" wrapText="1"/>
      <protection/>
    </xf>
    <xf numFmtId="0" fontId="22" fillId="0" borderId="12" xfId="0" applyFont="1" applyFill="1" applyBorder="1" applyAlignment="1" applyProtection="1">
      <alignment horizontal="center" vertical="center" wrapText="1"/>
      <protection/>
    </xf>
    <xf numFmtId="0" fontId="22" fillId="0" borderId="41" xfId="0" applyFont="1" applyFill="1" applyBorder="1" applyAlignment="1" applyProtection="1">
      <alignment horizontal="center" vertical="center" wrapText="1"/>
      <protection/>
    </xf>
    <xf numFmtId="0" fontId="22" fillId="0" borderId="14" xfId="0" applyFont="1" applyFill="1" applyBorder="1" applyAlignment="1" applyProtection="1">
      <alignment horizontal="center" vertical="center" wrapText="1"/>
      <protection/>
    </xf>
    <xf numFmtId="0" fontId="22" fillId="0" borderId="42" xfId="0" applyFont="1" applyFill="1" applyBorder="1" applyAlignment="1" applyProtection="1">
      <alignment horizontal="center" vertical="center" wrapText="1"/>
      <protection/>
    </xf>
    <xf numFmtId="0" fontId="22" fillId="0" borderId="38" xfId="0" applyFont="1" applyFill="1" applyBorder="1" applyAlignment="1" applyProtection="1">
      <alignment horizontal="center" vertical="center" wrapText="1"/>
      <protection/>
    </xf>
    <xf numFmtId="0" fontId="22" fillId="0" borderId="43" xfId="0" applyFont="1" applyFill="1" applyBorder="1" applyAlignment="1" applyProtection="1">
      <alignment horizontal="center" vertical="center" wrapText="1"/>
      <protection/>
    </xf>
    <xf numFmtId="0" fontId="22" fillId="0" borderId="13" xfId="0" applyFont="1" applyFill="1" applyBorder="1" applyAlignment="1" applyProtection="1">
      <alignment horizontal="center" vertical="center" wrapText="1"/>
      <protection/>
    </xf>
    <xf numFmtId="0" fontId="22" fillId="0" borderId="44" xfId="0" applyFont="1" applyFill="1" applyBorder="1" applyAlignment="1" applyProtection="1">
      <alignment horizontal="center" vertical="center" wrapText="1"/>
      <protection/>
    </xf>
    <xf numFmtId="0" fontId="22" fillId="0" borderId="28" xfId="0" applyFont="1" applyFill="1" applyBorder="1" applyAlignment="1" applyProtection="1">
      <alignment horizontal="center" vertical="center" wrapText="1"/>
      <protection/>
    </xf>
    <xf numFmtId="0" fontId="22" fillId="0" borderId="45" xfId="0" applyFont="1" applyFill="1" applyBorder="1" applyAlignment="1" applyProtection="1">
      <alignment horizontal="center" vertical="center" wrapText="1"/>
      <protection/>
    </xf>
    <xf numFmtId="0" fontId="19" fillId="0" borderId="46" xfId="0" applyFont="1" applyFill="1" applyBorder="1" applyAlignment="1" applyProtection="1">
      <alignment horizontal="center" vertical="center" wrapText="1"/>
      <protection locked="0"/>
    </xf>
    <xf numFmtId="0" fontId="19" fillId="0" borderId="47" xfId="0" applyFont="1" applyFill="1" applyBorder="1" applyAlignment="1" applyProtection="1">
      <alignment horizontal="center" vertical="center" wrapText="1"/>
      <protection locked="0"/>
    </xf>
    <xf numFmtId="0" fontId="19" fillId="0" borderId="15" xfId="0" applyFont="1" applyFill="1" applyBorder="1" applyAlignment="1" applyProtection="1">
      <alignment horizontal="center" vertical="center" wrapText="1"/>
      <protection locked="0"/>
    </xf>
    <xf numFmtId="0" fontId="19" fillId="0" borderId="16" xfId="0" applyFont="1" applyFill="1" applyBorder="1" applyAlignment="1" applyProtection="1">
      <alignment horizontal="center" vertical="center" wrapText="1"/>
      <protection locked="0"/>
    </xf>
    <xf numFmtId="0" fontId="19" fillId="0" borderId="17" xfId="0" applyFont="1" applyFill="1" applyBorder="1" applyAlignment="1" applyProtection="1">
      <alignment horizontal="center" vertical="center" wrapText="1"/>
      <protection locked="0"/>
    </xf>
    <xf numFmtId="0" fontId="19" fillId="0" borderId="48" xfId="0" applyFont="1" applyFill="1" applyBorder="1" applyAlignment="1" applyProtection="1">
      <alignment horizontal="center" vertical="center" wrapText="1"/>
      <protection/>
    </xf>
    <xf numFmtId="0" fontId="19" fillId="0" borderId="46" xfId="0" applyFont="1" applyFill="1" applyBorder="1" applyAlignment="1" applyProtection="1">
      <alignment horizontal="center" vertical="center" wrapText="1"/>
      <protection/>
    </xf>
    <xf numFmtId="0" fontId="19" fillId="0" borderId="49" xfId="0" applyFont="1" applyFill="1" applyBorder="1" applyAlignment="1" applyProtection="1">
      <alignment horizontal="center" vertical="center" wrapText="1"/>
      <protection/>
    </xf>
    <xf numFmtId="9" fontId="19" fillId="0" borderId="50" xfId="58" applyFont="1" applyFill="1" applyBorder="1" applyAlignment="1" applyProtection="1">
      <alignment horizontal="center" vertical="center" wrapText="1"/>
      <protection/>
    </xf>
    <xf numFmtId="0" fontId="19" fillId="0" borderId="50" xfId="0" applyFont="1" applyFill="1" applyBorder="1" applyAlignment="1" applyProtection="1">
      <alignment horizontal="center" vertical="center" wrapText="1"/>
      <protection locked="0"/>
    </xf>
    <xf numFmtId="0" fontId="19" fillId="0" borderId="48" xfId="0" applyFont="1" applyFill="1" applyBorder="1" applyAlignment="1" applyProtection="1">
      <alignment horizontal="center" vertical="center" wrapText="1"/>
      <protection locked="0"/>
    </xf>
    <xf numFmtId="0" fontId="0" fillId="0" borderId="21" xfId="0" applyFont="1" applyFill="1" applyBorder="1" applyAlignment="1" applyProtection="1">
      <alignment horizontal="center" vertical="center" wrapText="1"/>
      <protection/>
    </xf>
    <xf numFmtId="0" fontId="19" fillId="0" borderId="51" xfId="0" applyFont="1" applyFill="1" applyBorder="1" applyAlignment="1" applyProtection="1">
      <alignment horizontal="center" vertical="center" wrapText="1"/>
      <protection locked="0"/>
    </xf>
    <xf numFmtId="0" fontId="19" fillId="0" borderId="52" xfId="0" applyFont="1" applyFill="1" applyBorder="1" applyAlignment="1" applyProtection="1">
      <alignment horizontal="center" vertical="center" wrapText="1"/>
      <protection locked="0"/>
    </xf>
    <xf numFmtId="0" fontId="19" fillId="0" borderId="22" xfId="0" applyFont="1" applyFill="1" applyBorder="1" applyAlignment="1" applyProtection="1">
      <alignment horizontal="center" vertical="center" wrapText="1"/>
      <protection locked="0"/>
    </xf>
    <xf numFmtId="0" fontId="19" fillId="0" borderId="23" xfId="0" applyFont="1" applyFill="1" applyBorder="1" applyAlignment="1" applyProtection="1">
      <alignment horizontal="center" vertical="center" wrapText="1"/>
      <protection locked="0"/>
    </xf>
    <xf numFmtId="0" fontId="19" fillId="0" borderId="24" xfId="0" applyFont="1" applyFill="1" applyBorder="1" applyAlignment="1" applyProtection="1">
      <alignment horizontal="center" vertical="center" wrapText="1"/>
      <protection locked="0"/>
    </xf>
    <xf numFmtId="0" fontId="19" fillId="0" borderId="53" xfId="0" applyFont="1" applyFill="1" applyBorder="1" applyAlignment="1" applyProtection="1">
      <alignment horizontal="center" vertical="center" wrapText="1"/>
      <protection/>
    </xf>
    <xf numFmtId="0" fontId="19" fillId="0" borderId="51" xfId="0" applyFont="1" applyFill="1" applyBorder="1" applyAlignment="1" applyProtection="1">
      <alignment horizontal="center" vertical="center" wrapText="1"/>
      <protection/>
    </xf>
    <xf numFmtId="0" fontId="19" fillId="0" borderId="54" xfId="0" applyFont="1" applyFill="1" applyBorder="1" applyAlignment="1" applyProtection="1">
      <alignment horizontal="center" vertical="center" wrapText="1"/>
      <protection/>
    </xf>
    <xf numFmtId="9" fontId="19" fillId="0" borderId="55" xfId="58" applyFont="1" applyFill="1" applyBorder="1" applyAlignment="1" applyProtection="1">
      <alignment horizontal="center" vertical="center" wrapText="1"/>
      <protection/>
    </xf>
    <xf numFmtId="0" fontId="19" fillId="0" borderId="55" xfId="0" applyFont="1" applyFill="1" applyBorder="1" applyAlignment="1" applyProtection="1">
      <alignment horizontal="center" vertical="center" wrapText="1"/>
      <protection locked="0"/>
    </xf>
    <xf numFmtId="0" fontId="19" fillId="0" borderId="53" xfId="0" applyFont="1" applyFill="1" applyBorder="1" applyAlignment="1" applyProtection="1">
      <alignment horizontal="center" vertical="center" wrapText="1"/>
      <protection locked="0"/>
    </xf>
    <xf numFmtId="0" fontId="0" fillId="0" borderId="32" xfId="0" applyFont="1" applyFill="1" applyBorder="1" applyAlignment="1" applyProtection="1">
      <alignment horizontal="center" vertical="center" wrapText="1"/>
      <protection/>
    </xf>
    <xf numFmtId="0" fontId="19" fillId="0" borderId="56" xfId="0" applyFont="1" applyFill="1" applyBorder="1" applyAlignment="1" applyProtection="1">
      <alignment horizontal="center" vertical="center" wrapText="1"/>
      <protection locked="0"/>
    </xf>
    <xf numFmtId="0" fontId="19" fillId="0" borderId="57" xfId="0" applyFont="1" applyFill="1" applyBorder="1" applyAlignment="1" applyProtection="1">
      <alignment horizontal="center" vertical="center" wrapText="1"/>
      <protection/>
    </xf>
    <xf numFmtId="0" fontId="19" fillId="0" borderId="33" xfId="0" applyFont="1" applyFill="1" applyBorder="1" applyAlignment="1" applyProtection="1">
      <alignment horizontal="center" vertical="center" wrapText="1"/>
      <protection locked="0"/>
    </xf>
    <xf numFmtId="0" fontId="19" fillId="0" borderId="34" xfId="0" applyFont="1" applyFill="1" applyBorder="1" applyAlignment="1" applyProtection="1">
      <alignment horizontal="center" vertical="center" wrapText="1"/>
      <protection locked="0"/>
    </xf>
    <xf numFmtId="1" fontId="19" fillId="0" borderId="35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58" xfId="0" applyNumberFormat="1" applyFont="1" applyFill="1" applyBorder="1" applyAlignment="1" applyProtection="1">
      <alignment horizontal="center" vertical="center" wrapText="1"/>
      <protection/>
    </xf>
    <xf numFmtId="1" fontId="19" fillId="0" borderId="56" xfId="0" applyNumberFormat="1" applyFont="1" applyFill="1" applyBorder="1" applyAlignment="1" applyProtection="1">
      <alignment horizontal="center" vertical="center" wrapText="1"/>
      <protection/>
    </xf>
    <xf numFmtId="0" fontId="19" fillId="0" borderId="59" xfId="0" applyFont="1" applyFill="1" applyBorder="1" applyAlignment="1" applyProtection="1">
      <alignment horizontal="center" vertical="center" wrapText="1"/>
      <protection/>
    </xf>
    <xf numFmtId="0" fontId="19" fillId="0" borderId="34" xfId="0" applyFont="1" applyFill="1" applyBorder="1" applyAlignment="1" applyProtection="1">
      <alignment horizontal="center" vertical="center" wrapText="1"/>
      <protection/>
    </xf>
    <xf numFmtId="9" fontId="19" fillId="0" borderId="60" xfId="58" applyFont="1" applyFill="1" applyBorder="1" applyAlignment="1" applyProtection="1">
      <alignment horizontal="center" vertical="center" wrapText="1"/>
      <protection/>
    </xf>
    <xf numFmtId="0" fontId="19" fillId="0" borderId="56" xfId="0" applyFont="1" applyFill="1" applyBorder="1" applyAlignment="1" applyProtection="1">
      <alignment horizontal="center" vertical="center" wrapText="1"/>
      <protection/>
    </xf>
    <xf numFmtId="0" fontId="19" fillId="0" borderId="61" xfId="0" applyFont="1" applyFill="1" applyBorder="1" applyAlignment="1" applyProtection="1">
      <alignment horizontal="center" vertical="center" wrapText="1"/>
      <protection/>
    </xf>
    <xf numFmtId="0" fontId="19" fillId="0" borderId="60" xfId="0" applyFont="1" applyFill="1" applyBorder="1" applyAlignment="1" applyProtection="1">
      <alignment horizontal="center" vertical="center" wrapText="1"/>
      <protection locked="0"/>
    </xf>
    <xf numFmtId="0" fontId="19" fillId="0" borderId="58" xfId="0" applyFont="1" applyFill="1" applyBorder="1" applyAlignment="1" applyProtection="1">
      <alignment horizontal="center" vertical="center" wrapText="1"/>
      <protection locked="0"/>
    </xf>
    <xf numFmtId="0" fontId="19" fillId="0" borderId="62" xfId="0" applyFont="1" applyFill="1" applyBorder="1" applyAlignment="1" applyProtection="1">
      <alignment horizontal="center" vertical="center" wrapText="1"/>
      <protection locked="0"/>
    </xf>
    <xf numFmtId="0" fontId="19" fillId="0" borderId="63" xfId="0" applyFont="1" applyFill="1" applyBorder="1" applyAlignment="1" applyProtection="1">
      <alignment horizontal="center" vertical="center" wrapText="1"/>
      <protection locked="0"/>
    </xf>
    <xf numFmtId="0" fontId="19" fillId="0" borderId="64" xfId="0" applyFont="1" applyFill="1" applyBorder="1" applyAlignment="1" applyProtection="1">
      <alignment horizontal="center" vertical="center" wrapText="1"/>
      <protection locked="0"/>
    </xf>
    <xf numFmtId="0" fontId="19" fillId="0" borderId="65" xfId="0" applyFont="1" applyFill="1" applyBorder="1" applyAlignment="1" applyProtection="1">
      <alignment horizontal="center" vertical="center" wrapText="1"/>
      <protection locked="0"/>
    </xf>
    <xf numFmtId="0" fontId="19" fillId="0" borderId="66" xfId="0" applyFont="1" applyFill="1" applyBorder="1" applyAlignment="1" applyProtection="1">
      <alignment horizontal="center" vertical="center" wrapText="1"/>
      <protection/>
    </xf>
    <xf numFmtId="0" fontId="19" fillId="0" borderId="67" xfId="0" applyFont="1" applyFill="1" applyBorder="1" applyAlignment="1" applyProtection="1">
      <alignment horizontal="center" vertical="center" wrapText="1"/>
      <protection/>
    </xf>
    <xf numFmtId="0" fontId="19" fillId="0" borderId="68" xfId="0" applyFont="1" applyFill="1" applyBorder="1" applyAlignment="1" applyProtection="1">
      <alignment horizontal="center" vertical="center" wrapText="1"/>
      <protection/>
    </xf>
    <xf numFmtId="9" fontId="19" fillId="0" borderId="26" xfId="58" applyFont="1" applyFill="1" applyBorder="1" applyAlignment="1" applyProtection="1">
      <alignment horizontal="center" vertical="center" wrapText="1"/>
      <protection/>
    </xf>
    <xf numFmtId="0" fontId="19" fillId="0" borderId="67" xfId="0" applyFont="1" applyFill="1" applyBorder="1" applyAlignment="1" applyProtection="1">
      <alignment horizontal="center" vertical="center" wrapText="1"/>
      <protection locked="0"/>
    </xf>
    <xf numFmtId="0" fontId="19" fillId="0" borderId="26" xfId="0" applyFont="1" applyFill="1" applyBorder="1" applyAlignment="1" applyProtection="1">
      <alignment horizontal="center" vertical="center" wrapText="1"/>
      <protection locked="0"/>
    </xf>
    <xf numFmtId="0" fontId="19" fillId="0" borderId="66" xfId="0" applyFont="1" applyFill="1" applyBorder="1" applyAlignment="1" applyProtection="1">
      <alignment horizontal="center" vertical="center" wrapText="1"/>
      <protection locked="0"/>
    </xf>
    <xf numFmtId="0" fontId="19" fillId="0" borderId="69" xfId="0" applyFont="1" applyFill="1" applyBorder="1" applyAlignment="1" applyProtection="1">
      <alignment horizontal="center" vertical="center" wrapText="1"/>
      <protection locked="0"/>
    </xf>
    <xf numFmtId="0" fontId="19" fillId="0" borderId="37" xfId="0" applyFont="1" applyFill="1" applyBorder="1" applyAlignment="1" applyProtection="1">
      <alignment horizontal="center" vertical="center" wrapText="1"/>
      <protection locked="0"/>
    </xf>
    <xf numFmtId="0" fontId="19" fillId="0" borderId="70" xfId="0" applyFont="1" applyFill="1" applyBorder="1" applyAlignment="1" applyProtection="1">
      <alignment horizontal="center" vertical="center" wrapText="1"/>
      <protection locked="0"/>
    </xf>
    <xf numFmtId="0" fontId="19" fillId="0" borderId="71" xfId="0" applyFont="1" applyFill="1" applyBorder="1" applyAlignment="1" applyProtection="1">
      <alignment horizontal="center" vertical="center" wrapText="1"/>
      <protection/>
    </xf>
    <xf numFmtId="0" fontId="19" fillId="0" borderId="72" xfId="0" applyFont="1" applyFill="1" applyBorder="1" applyAlignment="1" applyProtection="1">
      <alignment horizontal="center" vertical="center" wrapText="1"/>
      <protection/>
    </xf>
    <xf numFmtId="9" fontId="19" fillId="0" borderId="73" xfId="58" applyFont="1" applyFill="1" applyBorder="1" applyAlignment="1" applyProtection="1">
      <alignment horizontal="center" vertical="center" wrapText="1"/>
      <protection/>
    </xf>
    <xf numFmtId="0" fontId="19" fillId="0" borderId="74" xfId="0" applyFont="1" applyFill="1" applyBorder="1" applyAlignment="1" applyProtection="1">
      <alignment horizontal="center" vertical="center" wrapText="1"/>
      <protection/>
    </xf>
    <xf numFmtId="0" fontId="19" fillId="0" borderId="73" xfId="0" applyFont="1" applyFill="1" applyBorder="1" applyAlignment="1" applyProtection="1">
      <alignment horizontal="center" vertical="center" wrapText="1"/>
      <protection locked="0"/>
    </xf>
    <xf numFmtId="0" fontId="19" fillId="0" borderId="71" xfId="0" applyFont="1" applyFill="1" applyBorder="1" applyAlignment="1" applyProtection="1">
      <alignment horizontal="center" vertical="center" wrapText="1"/>
      <protection locked="0"/>
    </xf>
    <xf numFmtId="0" fontId="19" fillId="0" borderId="75" xfId="0" applyFont="1" applyFill="1" applyBorder="1" applyAlignment="1" applyProtection="1">
      <alignment horizontal="center" vertical="center" wrapText="1"/>
      <protection locked="0"/>
    </xf>
    <xf numFmtId="0" fontId="19" fillId="0" borderId="35" xfId="0" applyFont="1" applyFill="1" applyBorder="1" applyAlignment="1" applyProtection="1">
      <alignment horizontal="center" vertical="center" wrapText="1"/>
      <protection locked="0"/>
    </xf>
    <xf numFmtId="0" fontId="19" fillId="0" borderId="33" xfId="0" applyFont="1" applyFill="1" applyBorder="1" applyAlignment="1" applyProtection="1">
      <alignment horizontal="center" vertical="center" wrapText="1"/>
      <protection/>
    </xf>
    <xf numFmtId="0" fontId="19" fillId="0" borderId="67" xfId="0" applyFont="1" applyFill="1" applyBorder="1" applyAlignment="1" applyProtection="1">
      <alignment horizontal="center" vertical="center" wrapText="1"/>
      <protection/>
    </xf>
    <xf numFmtId="0" fontId="23" fillId="0" borderId="13" xfId="0" applyFont="1" applyFill="1" applyBorder="1" applyAlignment="1" applyProtection="1">
      <alignment horizontal="center" vertical="center" wrapText="1"/>
      <protection/>
    </xf>
    <xf numFmtId="0" fontId="19" fillId="0" borderId="47" xfId="0" applyFont="1" applyFill="1" applyBorder="1" applyAlignment="1" applyProtection="1">
      <alignment horizontal="center" vertical="center" wrapText="1"/>
      <protection/>
    </xf>
    <xf numFmtId="0" fontId="19" fillId="0" borderId="63" xfId="0" applyFont="1" applyFill="1" applyBorder="1" applyAlignment="1" applyProtection="1">
      <alignment horizontal="center" vertical="center" wrapText="1"/>
      <protection/>
    </xf>
    <xf numFmtId="0" fontId="19" fillId="0" borderId="64" xfId="0" applyFont="1" applyFill="1" applyBorder="1" applyAlignment="1" applyProtection="1">
      <alignment horizontal="center" vertical="center" wrapText="1"/>
      <protection/>
    </xf>
    <xf numFmtId="0" fontId="19" fillId="0" borderId="65" xfId="0" applyFont="1" applyFill="1" applyBorder="1" applyAlignment="1" applyProtection="1">
      <alignment horizontal="center" vertical="center" wrapText="1"/>
      <protection/>
    </xf>
    <xf numFmtId="0" fontId="19" fillId="0" borderId="16" xfId="0" applyFont="1" applyFill="1" applyBorder="1" applyAlignment="1" applyProtection="1">
      <alignment horizontal="center" vertical="center" wrapText="1"/>
      <protection/>
    </xf>
    <xf numFmtId="0" fontId="19" fillId="0" borderId="50" xfId="0" applyFont="1" applyFill="1" applyBorder="1" applyAlignment="1" applyProtection="1">
      <alignment horizontal="center" vertical="center" wrapText="1"/>
      <protection/>
    </xf>
    <xf numFmtId="0" fontId="23" fillId="0" borderId="21" xfId="0" applyFont="1" applyFill="1" applyBorder="1" applyAlignment="1" applyProtection="1">
      <alignment horizontal="center" vertical="center" wrapText="1"/>
      <protection/>
    </xf>
    <xf numFmtId="0" fontId="19" fillId="0" borderId="52" xfId="0" applyFont="1" applyFill="1" applyBorder="1" applyAlignment="1" applyProtection="1">
      <alignment horizontal="center" vertical="center" wrapText="1"/>
      <protection/>
    </xf>
    <xf numFmtId="0" fontId="19" fillId="0" borderId="22" xfId="0" applyFont="1" applyFill="1" applyBorder="1" applyAlignment="1" applyProtection="1">
      <alignment horizontal="center" vertical="center" wrapText="1"/>
      <protection/>
    </xf>
    <xf numFmtId="0" fontId="19" fillId="0" borderId="23" xfId="0" applyFont="1" applyFill="1" applyBorder="1" applyAlignment="1" applyProtection="1">
      <alignment horizontal="center" vertical="center" wrapText="1"/>
      <protection/>
    </xf>
    <xf numFmtId="0" fontId="19" fillId="0" borderId="24" xfId="0" applyFont="1" applyFill="1" applyBorder="1" applyAlignment="1" applyProtection="1">
      <alignment horizontal="center" vertical="center" wrapText="1"/>
      <protection/>
    </xf>
    <xf numFmtId="0" fontId="19" fillId="0" borderId="55" xfId="0" applyFont="1" applyFill="1" applyBorder="1" applyAlignment="1" applyProtection="1">
      <alignment horizontal="center" vertical="center" wrapText="1"/>
      <protection/>
    </xf>
    <xf numFmtId="0" fontId="23" fillId="0" borderId="32" xfId="0" applyFont="1" applyFill="1" applyBorder="1" applyAlignment="1" applyProtection="1">
      <alignment horizontal="center" vertical="center" wrapText="1"/>
      <protection/>
    </xf>
    <xf numFmtId="0" fontId="19" fillId="0" borderId="69" xfId="0" applyFont="1" applyFill="1" applyBorder="1" applyAlignment="1" applyProtection="1">
      <alignment horizontal="center" vertical="center" wrapText="1"/>
      <protection/>
    </xf>
    <xf numFmtId="0" fontId="19" fillId="0" borderId="70" xfId="0" applyFont="1" applyFill="1" applyBorder="1" applyAlignment="1" applyProtection="1">
      <alignment horizontal="center" vertical="center" wrapText="1"/>
      <protection/>
    </xf>
    <xf numFmtId="0" fontId="19" fillId="0" borderId="60" xfId="0" applyFont="1" applyFill="1" applyBorder="1" applyAlignment="1" applyProtection="1">
      <alignment horizontal="center" vertical="center" wrapText="1"/>
      <protection/>
    </xf>
    <xf numFmtId="0" fontId="19" fillId="0" borderId="58" xfId="0" applyFont="1" applyFill="1" applyBorder="1" applyAlignment="1" applyProtection="1">
      <alignment horizontal="center" vertical="center" wrapText="1"/>
      <protection/>
    </xf>
    <xf numFmtId="0" fontId="19" fillId="0" borderId="76" xfId="0" applyFont="1" applyFill="1" applyBorder="1" applyAlignment="1" applyProtection="1">
      <alignment horizontal="center" vertical="center" wrapText="1"/>
      <protection/>
    </xf>
    <xf numFmtId="1" fontId="19" fillId="0" borderId="72" xfId="0" applyNumberFormat="1" applyFont="1" applyFill="1" applyBorder="1" applyAlignment="1" applyProtection="1">
      <alignment horizontal="center" vertical="center" wrapText="1"/>
      <protection/>
    </xf>
    <xf numFmtId="1" fontId="19" fillId="0" borderId="37" xfId="0" applyNumberFormat="1" applyFont="1" applyFill="1" applyBorder="1" applyAlignment="1" applyProtection="1">
      <alignment horizontal="center" vertical="center" wrapText="1"/>
      <protection/>
    </xf>
    <xf numFmtId="1" fontId="19" fillId="0" borderId="71" xfId="0" applyNumberFormat="1" applyFont="1" applyFill="1" applyBorder="1" applyAlignment="1" applyProtection="1">
      <alignment horizontal="center" vertical="center" wrapText="1"/>
      <protection/>
    </xf>
    <xf numFmtId="1" fontId="19" fillId="0" borderId="75" xfId="0" applyNumberFormat="1" applyFont="1" applyFill="1" applyBorder="1" applyAlignment="1" applyProtection="1">
      <alignment horizontal="center" vertical="center" wrapText="1"/>
      <protection/>
    </xf>
    <xf numFmtId="0" fontId="0" fillId="0" borderId="53" xfId="0" applyFont="1" applyFill="1" applyBorder="1" applyAlignment="1" applyProtection="1">
      <alignment horizontal="center" vertical="center" wrapText="1"/>
      <protection locked="0"/>
    </xf>
    <xf numFmtId="1" fontId="19" fillId="0" borderId="69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33" xfId="0" applyNumberFormat="1" applyFont="1" applyFill="1" applyBorder="1" applyAlignment="1" applyProtection="1">
      <alignment horizontal="center" vertical="center" wrapText="1"/>
      <protection/>
    </xf>
    <xf numFmtId="1" fontId="19" fillId="0" borderId="34" xfId="0" applyNumberFormat="1" applyFont="1" applyFill="1" applyBorder="1" applyAlignment="1" applyProtection="1">
      <alignment horizontal="center" vertical="center" wrapText="1"/>
      <protection/>
    </xf>
    <xf numFmtId="1" fontId="19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57" xfId="0" applyFont="1" applyFill="1" applyBorder="1" applyAlignment="1" applyProtection="1">
      <alignment horizontal="center" vertical="center" wrapText="1"/>
      <protection locked="0"/>
    </xf>
    <xf numFmtId="0" fontId="19" fillId="0" borderId="38" xfId="0" applyFont="1" applyFill="1" applyBorder="1" applyAlignment="1" applyProtection="1">
      <alignment horizontal="center" vertical="center" wrapText="1"/>
      <protection locked="0"/>
    </xf>
    <xf numFmtId="0" fontId="19" fillId="0" borderId="76" xfId="0" applyFont="1" applyFill="1" applyBorder="1" applyAlignment="1" applyProtection="1">
      <alignment horizontal="center" vertical="center" wrapText="1"/>
      <protection locked="0"/>
    </xf>
    <xf numFmtId="0" fontId="19" fillId="0" borderId="75" xfId="0" applyFont="1" applyFill="1" applyBorder="1" applyAlignment="1" applyProtection="1">
      <alignment horizontal="center" vertical="center" wrapText="1"/>
      <protection/>
    </xf>
    <xf numFmtId="1" fontId="19" fillId="0" borderId="57" xfId="0" applyNumberFormat="1" applyFont="1" applyFill="1" applyBorder="1" applyAlignment="1" applyProtection="1">
      <alignment horizontal="center" vertical="center" wrapText="1"/>
      <protection/>
    </xf>
    <xf numFmtId="0" fontId="19" fillId="0" borderId="15" xfId="0" applyFont="1" applyFill="1" applyBorder="1" applyAlignment="1" applyProtection="1">
      <alignment horizontal="center" vertical="center" wrapText="1"/>
      <protection/>
    </xf>
    <xf numFmtId="0" fontId="19" fillId="0" borderId="17" xfId="0" applyFont="1" applyFill="1" applyBorder="1" applyAlignment="1" applyProtection="1">
      <alignment horizontal="center" vertical="center" wrapText="1"/>
      <protection/>
    </xf>
    <xf numFmtId="0" fontId="19" fillId="0" borderId="35" xfId="0" applyFont="1" applyFill="1" applyBorder="1" applyAlignment="1" applyProtection="1">
      <alignment horizontal="center" vertical="center" wrapText="1"/>
      <protection/>
    </xf>
    <xf numFmtId="0" fontId="19" fillId="0" borderId="73" xfId="0" applyFont="1" applyFill="1" applyBorder="1" applyAlignment="1" applyProtection="1">
      <alignment horizontal="center" vertical="center" wrapText="1"/>
      <protection/>
    </xf>
    <xf numFmtId="0" fontId="19" fillId="0" borderId="77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 wrapText="1"/>
      <protection/>
    </xf>
    <xf numFmtId="0" fontId="19" fillId="0" borderId="19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horizontal="center" vertical="center" wrapText="1"/>
      <protection locked="0"/>
    </xf>
    <xf numFmtId="0" fontId="19" fillId="0" borderId="11" xfId="0" applyFont="1" applyFill="1" applyBorder="1" applyAlignment="1" applyProtection="1">
      <alignment horizontal="center" vertical="center" wrapText="1"/>
      <protection/>
    </xf>
    <xf numFmtId="0" fontId="19" fillId="0" borderId="14" xfId="0" applyFont="1" applyFill="1" applyBorder="1" applyAlignment="1" applyProtection="1">
      <alignment horizontal="center" vertical="center" wrapText="1"/>
      <protection/>
    </xf>
    <xf numFmtId="2" fontId="19" fillId="0" borderId="48" xfId="0" applyNumberFormat="1" applyFont="1" applyFill="1" applyBorder="1" applyAlignment="1" applyProtection="1">
      <alignment horizontal="center" vertical="center" wrapText="1"/>
      <protection/>
    </xf>
    <xf numFmtId="2" fontId="19" fillId="0" borderId="53" xfId="0" applyNumberFormat="1" applyFont="1" applyFill="1" applyBorder="1" applyAlignment="1" applyProtection="1">
      <alignment horizontal="center" vertical="center" wrapText="1"/>
      <protection/>
    </xf>
    <xf numFmtId="2" fontId="19" fillId="0" borderId="58" xfId="0" applyNumberFormat="1" applyFont="1" applyFill="1" applyBorder="1" applyAlignment="1" applyProtection="1">
      <alignment horizontal="center" vertical="center" wrapText="1"/>
      <protection/>
    </xf>
    <xf numFmtId="0" fontId="19" fillId="0" borderId="30" xfId="0" applyFont="1" applyFill="1" applyBorder="1" applyAlignment="1" applyProtection="1">
      <alignment horizontal="center" vertical="center" wrapText="1"/>
      <protection/>
    </xf>
    <xf numFmtId="0" fontId="19" fillId="0" borderId="10" xfId="0" applyFont="1" applyFill="1" applyBorder="1" applyAlignment="1" applyProtection="1">
      <alignment horizontal="center" vertical="center" wrapText="1"/>
      <protection/>
    </xf>
    <xf numFmtId="2" fontId="19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  <xf numFmtId="0" fontId="0" fillId="0" borderId="20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31" xfId="0" applyFont="1" applyFill="1" applyBorder="1" applyAlignment="1" applyProtection="1">
      <alignment/>
      <protection/>
    </xf>
    <xf numFmtId="2" fontId="19" fillId="0" borderId="78" xfId="0" applyNumberFormat="1" applyFont="1" applyFill="1" applyBorder="1" applyAlignment="1" applyProtection="1">
      <alignment horizontal="center" vertical="center" wrapText="1"/>
      <protection/>
    </xf>
    <xf numFmtId="2" fontId="19" fillId="0" borderId="46" xfId="0" applyNumberFormat="1" applyFont="1" applyFill="1" applyBorder="1" applyAlignment="1" applyProtection="1">
      <alignment horizontal="center" vertical="center" wrapText="1"/>
      <protection/>
    </xf>
    <xf numFmtId="2" fontId="19" fillId="0" borderId="79" xfId="0" applyNumberFormat="1" applyFont="1" applyFill="1" applyBorder="1" applyAlignment="1" applyProtection="1">
      <alignment horizontal="center" vertical="center" wrapText="1"/>
      <protection/>
    </xf>
    <xf numFmtId="2" fontId="19" fillId="0" borderId="51" xfId="0" applyNumberFormat="1" applyFont="1" applyFill="1" applyBorder="1" applyAlignment="1" applyProtection="1">
      <alignment horizontal="center" vertical="center" wrapText="1"/>
      <protection/>
    </xf>
    <xf numFmtId="2" fontId="19" fillId="0" borderId="80" xfId="0" applyNumberFormat="1" applyFont="1" applyFill="1" applyBorder="1" applyAlignment="1" applyProtection="1">
      <alignment horizontal="center" vertical="center" wrapText="1"/>
      <protection/>
    </xf>
    <xf numFmtId="2" fontId="19" fillId="0" borderId="56" xfId="0" applyNumberFormat="1" applyFont="1" applyFill="1" applyBorder="1" applyAlignment="1" applyProtection="1">
      <alignment horizontal="center" vertical="center" wrapText="1"/>
      <protection/>
    </xf>
    <xf numFmtId="1" fontId="0" fillId="0" borderId="0" xfId="0" applyNumberFormat="1" applyFont="1" applyFill="1" applyBorder="1" applyAlignment="1" applyProtection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S-Teteven-2015-O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исък Приложения"/>
      <sheetName val="1.Прил 1_Обобщено"/>
      <sheetName val="2.Прил 2_ГД"/>
      <sheetName val="3.Прил 2_НД"/>
      <sheetName val="4.Прил 3_НД-съдии"/>
      <sheetName val="5.Прил 3_Върнати НД"/>
      <sheetName val="6.Прил 3_ГДиАД-съдии"/>
      <sheetName val="7.Прил 3_Върнати ГД"/>
      <sheetName val="8.Прил 3_върнати АД"/>
    </sheetNames>
    <sheetDataSet>
      <sheetData sheetId="3">
        <row r="47">
          <cell r="R47">
            <v>12</v>
          </cell>
        </row>
        <row r="48">
          <cell r="R48">
            <v>7</v>
          </cell>
        </row>
        <row r="49">
          <cell r="R49">
            <v>1</v>
          </cell>
        </row>
      </sheetData>
      <sheetData sheetId="4">
        <row r="8">
          <cell r="E8">
            <v>7</v>
          </cell>
          <cell r="F8">
            <v>4</v>
          </cell>
          <cell r="G8">
            <v>3</v>
          </cell>
          <cell r="I8">
            <v>28</v>
          </cell>
          <cell r="AC8">
            <v>24</v>
          </cell>
          <cell r="AD8">
            <v>7</v>
          </cell>
          <cell r="AE8">
            <v>16</v>
          </cell>
          <cell r="AG8">
            <v>81</v>
          </cell>
          <cell r="AO8">
            <v>114</v>
          </cell>
          <cell r="AP8">
            <v>9</v>
          </cell>
          <cell r="AQ8">
            <v>15</v>
          </cell>
          <cell r="AS8">
            <v>77</v>
          </cell>
        </row>
      </sheetData>
      <sheetData sheetId="6">
        <row r="9">
          <cell r="E9">
            <v>43</v>
          </cell>
          <cell r="F9">
            <v>6</v>
          </cell>
          <cell r="G9">
            <v>1</v>
          </cell>
          <cell r="H9">
            <v>1</v>
          </cell>
          <cell r="I9">
            <v>1</v>
          </cell>
          <cell r="J9">
            <v>1</v>
          </cell>
          <cell r="K9">
            <v>1</v>
          </cell>
          <cell r="AK9">
            <v>94</v>
          </cell>
          <cell r="AL9">
            <v>15</v>
          </cell>
          <cell r="AM9">
            <v>2</v>
          </cell>
          <cell r="AN9">
            <v>208</v>
          </cell>
          <cell r="AO9">
            <v>377</v>
          </cell>
          <cell r="AP9">
            <v>1</v>
          </cell>
          <cell r="AQ9">
            <v>57</v>
          </cell>
          <cell r="BA9">
            <v>83</v>
          </cell>
          <cell r="BB9">
            <v>19</v>
          </cell>
          <cell r="BC9">
            <v>1</v>
          </cell>
          <cell r="BD9">
            <v>207</v>
          </cell>
          <cell r="BE9">
            <v>393</v>
          </cell>
          <cell r="BF9">
            <v>0</v>
          </cell>
          <cell r="BG9">
            <v>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39"/>
  <sheetViews>
    <sheetView showGridLines="0" showRowColHeaders="0" tabSelected="1" zoomScalePageLayoutView="0" workbookViewId="0" topLeftCell="A1">
      <selection activeCell="G9" sqref="G9"/>
    </sheetView>
  </sheetViews>
  <sheetFormatPr defaultColWidth="9.140625" defaultRowHeight="15"/>
  <cols>
    <col min="1" max="1" width="16.8515625" style="23" customWidth="1"/>
    <col min="2" max="2" width="2.7109375" style="23" bestFit="1" customWidth="1"/>
    <col min="3" max="3" width="7.140625" style="23" customWidth="1"/>
    <col min="4" max="4" width="9.57421875" style="23" customWidth="1"/>
    <col min="5" max="5" width="10.00390625" style="23" customWidth="1"/>
    <col min="6" max="6" width="10.8515625" style="23" customWidth="1"/>
    <col min="7" max="7" width="13.57421875" style="23" customWidth="1"/>
    <col min="8" max="8" width="9.140625" style="23" customWidth="1"/>
    <col min="9" max="9" width="9.7109375" style="23" customWidth="1"/>
    <col min="10" max="10" width="8.7109375" style="23" customWidth="1"/>
    <col min="11" max="21" width="9.140625" style="23" customWidth="1"/>
    <col min="22" max="22" width="12.8515625" style="23" customWidth="1"/>
    <col min="23" max="16384" width="9.140625" style="23" customWidth="1"/>
  </cols>
  <sheetData>
    <row r="1" spans="2:20" s="1" customFormat="1" ht="21" customHeight="1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3" t="s">
        <v>1</v>
      </c>
      <c r="M1" s="3">
        <v>12</v>
      </c>
      <c r="N1" s="4" t="s">
        <v>2</v>
      </c>
      <c r="O1" s="4"/>
      <c r="P1" s="4"/>
      <c r="Q1" s="5"/>
      <c r="R1" s="6"/>
      <c r="S1" s="6"/>
      <c r="T1" s="6"/>
    </row>
    <row r="2" spans="1:22" s="1" customFormat="1" ht="15.75" thickBot="1">
      <c r="A2" s="7"/>
      <c r="B2" s="7"/>
      <c r="C2" s="8"/>
      <c r="D2" s="8"/>
      <c r="E2" s="4"/>
      <c r="F2" s="4"/>
      <c r="G2" s="4"/>
      <c r="H2" s="4"/>
      <c r="I2" s="8"/>
      <c r="J2" s="8"/>
      <c r="K2" s="8"/>
      <c r="L2" s="8"/>
      <c r="M2" s="8"/>
      <c r="N2" s="9"/>
      <c r="O2" s="9"/>
      <c r="P2" s="10"/>
      <c r="Q2" s="10"/>
      <c r="R2" s="10"/>
      <c r="S2" s="10"/>
      <c r="T2" s="11"/>
      <c r="U2" s="11"/>
      <c r="V2" s="11"/>
    </row>
    <row r="3" spans="1:22" ht="15" customHeight="1" thickBot="1">
      <c r="A3" s="12" t="s">
        <v>3</v>
      </c>
      <c r="B3" s="13"/>
      <c r="C3" s="14"/>
      <c r="D3" s="15" t="s">
        <v>4</v>
      </c>
      <c r="E3" s="16" t="s">
        <v>5</v>
      </c>
      <c r="F3" s="17" t="s">
        <v>6</v>
      </c>
      <c r="G3" s="18"/>
      <c r="H3" s="19" t="s">
        <v>7</v>
      </c>
      <c r="I3" s="20"/>
      <c r="J3" s="21" t="s">
        <v>8</v>
      </c>
      <c r="K3" s="22" t="s">
        <v>9</v>
      </c>
      <c r="L3" s="22"/>
      <c r="M3" s="22"/>
      <c r="N3" s="21" t="s">
        <v>10</v>
      </c>
      <c r="O3" s="22" t="s">
        <v>11</v>
      </c>
      <c r="P3" s="22"/>
      <c r="Q3" s="22"/>
      <c r="R3" s="22"/>
      <c r="S3" s="22"/>
      <c r="T3" s="21" t="s">
        <v>12</v>
      </c>
      <c r="U3" s="21" t="s">
        <v>13</v>
      </c>
      <c r="V3" s="20"/>
    </row>
    <row r="4" spans="1:22" ht="72" customHeight="1">
      <c r="A4" s="24"/>
      <c r="B4" s="25"/>
      <c r="C4" s="26" t="s">
        <v>14</v>
      </c>
      <c r="D4" s="27"/>
      <c r="E4" s="28"/>
      <c r="F4" s="29" t="s">
        <v>15</v>
      </c>
      <c r="G4" s="29" t="s">
        <v>16</v>
      </c>
      <c r="H4" s="30"/>
      <c r="I4" s="31" t="s">
        <v>17</v>
      </c>
      <c r="J4" s="32"/>
      <c r="K4" s="33" t="s">
        <v>18</v>
      </c>
      <c r="L4" s="34" t="s">
        <v>19</v>
      </c>
      <c r="M4" s="35"/>
      <c r="N4" s="32"/>
      <c r="O4" s="33" t="s">
        <v>18</v>
      </c>
      <c r="P4" s="36" t="s">
        <v>20</v>
      </c>
      <c r="Q4" s="36" t="s">
        <v>21</v>
      </c>
      <c r="R4" s="36" t="s">
        <v>22</v>
      </c>
      <c r="S4" s="37" t="s">
        <v>23</v>
      </c>
      <c r="T4" s="32"/>
      <c r="U4" s="32"/>
      <c r="V4" s="31" t="s">
        <v>24</v>
      </c>
    </row>
    <row r="5" spans="1:22" ht="24.75" customHeight="1" thickBot="1">
      <c r="A5" s="38"/>
      <c r="B5" s="39"/>
      <c r="C5" s="40"/>
      <c r="D5" s="41"/>
      <c r="E5" s="42"/>
      <c r="F5" s="43"/>
      <c r="G5" s="43"/>
      <c r="H5" s="44"/>
      <c r="I5" s="45"/>
      <c r="J5" s="46"/>
      <c r="K5" s="47"/>
      <c r="L5" s="48" t="s">
        <v>25</v>
      </c>
      <c r="M5" s="49" t="s">
        <v>26</v>
      </c>
      <c r="N5" s="46"/>
      <c r="O5" s="47"/>
      <c r="P5" s="50"/>
      <c r="Q5" s="50"/>
      <c r="R5" s="51"/>
      <c r="S5" s="52"/>
      <c r="T5" s="46"/>
      <c r="U5" s="46"/>
      <c r="V5" s="31"/>
    </row>
    <row r="6" spans="1:22" ht="15.75" thickBot="1">
      <c r="A6" s="53" t="s">
        <v>27</v>
      </c>
      <c r="B6" s="54"/>
      <c r="C6" s="55" t="s">
        <v>28</v>
      </c>
      <c r="D6" s="56">
        <v>1</v>
      </c>
      <c r="E6" s="57">
        <v>2</v>
      </c>
      <c r="F6" s="58" t="s">
        <v>29</v>
      </c>
      <c r="G6" s="58" t="s">
        <v>30</v>
      </c>
      <c r="H6" s="59">
        <v>3</v>
      </c>
      <c r="I6" s="54">
        <v>4</v>
      </c>
      <c r="J6" s="60">
        <v>5</v>
      </c>
      <c r="K6" s="61">
        <v>6</v>
      </c>
      <c r="L6" s="62" t="s">
        <v>31</v>
      </c>
      <c r="M6" s="56" t="s">
        <v>32</v>
      </c>
      <c r="N6" s="60">
        <v>7</v>
      </c>
      <c r="O6" s="61">
        <v>8</v>
      </c>
      <c r="P6" s="62" t="s">
        <v>33</v>
      </c>
      <c r="Q6" s="62" t="s">
        <v>34</v>
      </c>
      <c r="R6" s="62" t="s">
        <v>35</v>
      </c>
      <c r="S6" s="63" t="s">
        <v>36</v>
      </c>
      <c r="T6" s="60">
        <v>9</v>
      </c>
      <c r="U6" s="60">
        <v>10</v>
      </c>
      <c r="V6" s="54">
        <v>11</v>
      </c>
    </row>
    <row r="7" spans="1:22" ht="15">
      <c r="A7" s="21" t="s">
        <v>37</v>
      </c>
      <c r="B7" s="21" t="s">
        <v>38</v>
      </c>
      <c r="C7" s="64">
        <v>2013</v>
      </c>
      <c r="D7" s="65">
        <v>59</v>
      </c>
      <c r="E7" s="66">
        <v>130</v>
      </c>
      <c r="F7" s="67"/>
      <c r="G7" s="67"/>
      <c r="H7" s="68"/>
      <c r="I7" s="69">
        <f>H7+E7</f>
        <v>130</v>
      </c>
      <c r="J7" s="70">
        <f>D7+I7</f>
        <v>189</v>
      </c>
      <c r="K7" s="71">
        <f>N7+O7</f>
        <v>150</v>
      </c>
      <c r="L7" s="67">
        <v>103</v>
      </c>
      <c r="M7" s="72">
        <f>IF(K7&lt;&gt;0,L7/K7,0)</f>
        <v>0.6866666666666666</v>
      </c>
      <c r="N7" s="64">
        <v>105</v>
      </c>
      <c r="O7" s="71">
        <f>SUM(P7:S7)</f>
        <v>45</v>
      </c>
      <c r="P7" s="67"/>
      <c r="Q7" s="67">
        <v>6</v>
      </c>
      <c r="R7" s="67"/>
      <c r="S7" s="73">
        <v>39</v>
      </c>
      <c r="T7" s="64">
        <v>297</v>
      </c>
      <c r="U7" s="70">
        <f>J7-K7</f>
        <v>39</v>
      </c>
      <c r="V7" s="74">
        <v>24</v>
      </c>
    </row>
    <row r="8" spans="1:22" ht="15">
      <c r="A8" s="75"/>
      <c r="B8" s="32"/>
      <c r="C8" s="76">
        <v>2014</v>
      </c>
      <c r="D8" s="77">
        <v>40</v>
      </c>
      <c r="E8" s="78">
        <v>158</v>
      </c>
      <c r="F8" s="79"/>
      <c r="G8" s="79"/>
      <c r="H8" s="80"/>
      <c r="I8" s="81">
        <f>H8+E8</f>
        <v>158</v>
      </c>
      <c r="J8" s="82">
        <f>D8+I8</f>
        <v>198</v>
      </c>
      <c r="K8" s="83">
        <f aca="true" t="shared" si="0" ref="K8:K45">N8+O8</f>
        <v>157</v>
      </c>
      <c r="L8" s="79">
        <v>104</v>
      </c>
      <c r="M8" s="84">
        <f>IF(K8&lt;&gt;0,L8/K8,0)</f>
        <v>0.6624203821656051</v>
      </c>
      <c r="N8" s="76">
        <v>119</v>
      </c>
      <c r="O8" s="83">
        <f>SUM(P8:S8)</f>
        <v>38</v>
      </c>
      <c r="P8" s="79"/>
      <c r="Q8" s="79">
        <v>4</v>
      </c>
      <c r="R8" s="79"/>
      <c r="S8" s="85">
        <v>34</v>
      </c>
      <c r="T8" s="76">
        <v>343</v>
      </c>
      <c r="U8" s="82">
        <f>J8-K8</f>
        <v>41</v>
      </c>
      <c r="V8" s="86">
        <v>34</v>
      </c>
    </row>
    <row r="9" spans="1:22" ht="15.75" thickBot="1">
      <c r="A9" s="87"/>
      <c r="B9" s="46"/>
      <c r="C9" s="88">
        <v>2015</v>
      </c>
      <c r="D9" s="89">
        <f>'[1]6.Прил 3_ГДиАД-съдии'!E9</f>
        <v>43</v>
      </c>
      <c r="E9" s="90">
        <v>140</v>
      </c>
      <c r="F9" s="91"/>
      <c r="G9" s="91"/>
      <c r="H9" s="92"/>
      <c r="I9" s="93">
        <f>H9+E9</f>
        <v>140</v>
      </c>
      <c r="J9" s="94">
        <f>D9+I9</f>
        <v>183</v>
      </c>
      <c r="K9" s="95">
        <f>N9+O9</f>
        <v>123</v>
      </c>
      <c r="L9" s="96">
        <f>'[1]6.Прил 3_ГДиАД-съдии'!BA9</f>
        <v>83</v>
      </c>
      <c r="M9" s="97">
        <f>IF(K9&lt;&gt;0,L9/K9,0)</f>
        <v>0.6747967479674797</v>
      </c>
      <c r="N9" s="98">
        <f>'[1]6.Прил 3_ГДиАД-съдии'!AK9</f>
        <v>94</v>
      </c>
      <c r="O9" s="99">
        <f>SUM(P9:S9)</f>
        <v>29</v>
      </c>
      <c r="P9" s="91"/>
      <c r="Q9" s="91"/>
      <c r="R9" s="91"/>
      <c r="S9" s="100">
        <v>29</v>
      </c>
      <c r="T9" s="88">
        <v>320</v>
      </c>
      <c r="U9" s="98">
        <f>J9-K9</f>
        <v>60</v>
      </c>
      <c r="V9" s="101">
        <v>43</v>
      </c>
    </row>
    <row r="10" spans="1:22" ht="15">
      <c r="A10" s="32" t="s">
        <v>39</v>
      </c>
      <c r="B10" s="21" t="s">
        <v>40</v>
      </c>
      <c r="C10" s="64">
        <v>2013</v>
      </c>
      <c r="D10" s="102">
        <v>3</v>
      </c>
      <c r="E10" s="103">
        <v>32</v>
      </c>
      <c r="F10" s="104"/>
      <c r="G10" s="104"/>
      <c r="H10" s="105"/>
      <c r="I10" s="106">
        <f aca="true" t="shared" si="1" ref="I10:I27">H10+E10</f>
        <v>32</v>
      </c>
      <c r="J10" s="107">
        <f aca="true" t="shared" si="2" ref="J10:J54">D10+I10</f>
        <v>35</v>
      </c>
      <c r="K10" s="108">
        <f t="shared" si="0"/>
        <v>31</v>
      </c>
      <c r="L10" s="104">
        <v>30</v>
      </c>
      <c r="M10" s="109">
        <f>IF(K10&lt;&gt;0,L10/K10,0)</f>
        <v>0.967741935483871</v>
      </c>
      <c r="N10" s="110">
        <v>21</v>
      </c>
      <c r="O10" s="108">
        <f aca="true" t="shared" si="3" ref="O10:O45">SUM(P10:S10)</f>
        <v>10</v>
      </c>
      <c r="P10" s="104"/>
      <c r="Q10" s="104">
        <v>7</v>
      </c>
      <c r="R10" s="104"/>
      <c r="S10" s="111">
        <v>3</v>
      </c>
      <c r="T10" s="110">
        <v>46</v>
      </c>
      <c r="U10" s="107">
        <f aca="true" t="shared" si="4" ref="U10:U48">J10-K10</f>
        <v>4</v>
      </c>
      <c r="V10" s="112">
        <v>8</v>
      </c>
    </row>
    <row r="11" spans="1:22" ht="15">
      <c r="A11" s="32"/>
      <c r="B11" s="32"/>
      <c r="C11" s="76">
        <v>2014</v>
      </c>
      <c r="D11" s="77">
        <v>3</v>
      </c>
      <c r="E11" s="78">
        <v>32</v>
      </c>
      <c r="F11" s="79"/>
      <c r="G11" s="79"/>
      <c r="H11" s="80"/>
      <c r="I11" s="81">
        <f t="shared" si="1"/>
        <v>32</v>
      </c>
      <c r="J11" s="82">
        <f t="shared" si="2"/>
        <v>35</v>
      </c>
      <c r="K11" s="83">
        <f t="shared" si="0"/>
        <v>29</v>
      </c>
      <c r="L11" s="79">
        <v>28</v>
      </c>
      <c r="M11" s="84">
        <f>IF(K11&lt;&gt;0,L11/K11,0)</f>
        <v>0.9655172413793104</v>
      </c>
      <c r="N11" s="76">
        <v>24</v>
      </c>
      <c r="O11" s="83">
        <f t="shared" si="3"/>
        <v>5</v>
      </c>
      <c r="P11" s="79"/>
      <c r="Q11" s="79">
        <v>5</v>
      </c>
      <c r="R11" s="79"/>
      <c r="S11" s="85"/>
      <c r="T11" s="76">
        <v>5</v>
      </c>
      <c r="U11" s="82">
        <f t="shared" si="4"/>
        <v>6</v>
      </c>
      <c r="V11" s="86">
        <v>5</v>
      </c>
    </row>
    <row r="12" spans="1:22" ht="15.75" thickBot="1">
      <c r="A12" s="32"/>
      <c r="B12" s="46"/>
      <c r="C12" s="88">
        <v>2015</v>
      </c>
      <c r="D12" s="89">
        <f>'[1]6.Прил 3_ГДиАД-съдии'!F9</f>
        <v>6</v>
      </c>
      <c r="E12" s="113">
        <v>23</v>
      </c>
      <c r="F12" s="114"/>
      <c r="G12" s="114"/>
      <c r="H12" s="115"/>
      <c r="I12" s="93">
        <f t="shared" si="1"/>
        <v>23</v>
      </c>
      <c r="J12" s="116">
        <f t="shared" si="2"/>
        <v>29</v>
      </c>
      <c r="K12" s="117">
        <f>N12+O12</f>
        <v>24</v>
      </c>
      <c r="L12" s="48">
        <f>'[1]6.Прил 3_ГДиАД-съдии'!BB9</f>
        <v>19</v>
      </c>
      <c r="M12" s="118">
        <f aca="true" t="shared" si="5" ref="M12:M54">IF(K12&lt;&gt;0,L12/K12,0)</f>
        <v>0.7916666666666666</v>
      </c>
      <c r="N12" s="116">
        <f>'[1]6.Прил 3_ГДиАД-съдии'!AL9</f>
        <v>15</v>
      </c>
      <c r="O12" s="119">
        <f>SUM(P12:S12)</f>
        <v>9</v>
      </c>
      <c r="P12" s="114"/>
      <c r="Q12" s="114">
        <v>6</v>
      </c>
      <c r="R12" s="114"/>
      <c r="S12" s="120">
        <v>3</v>
      </c>
      <c r="T12" s="121">
        <v>30</v>
      </c>
      <c r="U12" s="98">
        <f>J12-K12</f>
        <v>5</v>
      </c>
      <c r="V12" s="122">
        <v>2</v>
      </c>
    </row>
    <row r="13" spans="1:22" ht="17.25" customHeight="1">
      <c r="A13" s="21" t="s">
        <v>41</v>
      </c>
      <c r="B13" s="21" t="s">
        <v>42</v>
      </c>
      <c r="C13" s="64">
        <v>2013</v>
      </c>
      <c r="D13" s="65"/>
      <c r="E13" s="66">
        <v>14</v>
      </c>
      <c r="F13" s="67"/>
      <c r="G13" s="67"/>
      <c r="H13" s="68"/>
      <c r="I13" s="69">
        <f t="shared" si="1"/>
        <v>14</v>
      </c>
      <c r="J13" s="70">
        <f t="shared" si="2"/>
        <v>14</v>
      </c>
      <c r="K13" s="71">
        <f t="shared" si="0"/>
        <v>12</v>
      </c>
      <c r="L13" s="67">
        <v>6</v>
      </c>
      <c r="M13" s="72">
        <f t="shared" si="5"/>
        <v>0.5</v>
      </c>
      <c r="N13" s="64">
        <v>12</v>
      </c>
      <c r="O13" s="71">
        <f t="shared" si="3"/>
        <v>0</v>
      </c>
      <c r="P13" s="67"/>
      <c r="Q13" s="67"/>
      <c r="R13" s="67"/>
      <c r="S13" s="73"/>
      <c r="T13" s="64">
        <v>23</v>
      </c>
      <c r="U13" s="70">
        <f t="shared" si="4"/>
        <v>2</v>
      </c>
      <c r="V13" s="74">
        <v>6</v>
      </c>
    </row>
    <row r="14" spans="1:22" ht="15.75" customHeight="1">
      <c r="A14" s="75"/>
      <c r="B14" s="32"/>
      <c r="C14" s="76">
        <v>2014</v>
      </c>
      <c r="D14" s="77">
        <v>2</v>
      </c>
      <c r="E14" s="78">
        <v>5</v>
      </c>
      <c r="F14" s="79"/>
      <c r="G14" s="79"/>
      <c r="H14" s="80"/>
      <c r="I14" s="81">
        <f t="shared" si="1"/>
        <v>5</v>
      </c>
      <c r="J14" s="82">
        <f t="shared" si="2"/>
        <v>7</v>
      </c>
      <c r="K14" s="83">
        <f t="shared" si="0"/>
        <v>6</v>
      </c>
      <c r="L14" s="79">
        <v>1</v>
      </c>
      <c r="M14" s="84">
        <f t="shared" si="5"/>
        <v>0.16666666666666666</v>
      </c>
      <c r="N14" s="76">
        <v>5</v>
      </c>
      <c r="O14" s="83">
        <f t="shared" si="3"/>
        <v>1</v>
      </c>
      <c r="P14" s="79"/>
      <c r="Q14" s="79"/>
      <c r="R14" s="79"/>
      <c r="S14" s="85">
        <v>1</v>
      </c>
      <c r="T14" s="76">
        <v>4</v>
      </c>
      <c r="U14" s="82">
        <f t="shared" si="4"/>
        <v>1</v>
      </c>
      <c r="V14" s="86">
        <v>7</v>
      </c>
    </row>
    <row r="15" spans="1:22" ht="15.75" thickBot="1">
      <c r="A15" s="87"/>
      <c r="B15" s="46"/>
      <c r="C15" s="88">
        <v>2015</v>
      </c>
      <c r="D15" s="89">
        <f>'[1]6.Прил 3_ГДиАД-съдии'!G9</f>
        <v>1</v>
      </c>
      <c r="E15" s="90">
        <v>2</v>
      </c>
      <c r="F15" s="91"/>
      <c r="G15" s="91"/>
      <c r="H15" s="123"/>
      <c r="I15" s="93">
        <f t="shared" si="1"/>
        <v>2</v>
      </c>
      <c r="J15" s="98">
        <f t="shared" si="2"/>
        <v>3</v>
      </c>
      <c r="K15" s="124">
        <f>N15+O15</f>
        <v>2</v>
      </c>
      <c r="L15" s="96">
        <f>'[1]6.Прил 3_ГДиАД-съдии'!BC9</f>
        <v>1</v>
      </c>
      <c r="M15" s="97">
        <f t="shared" si="5"/>
        <v>0.5</v>
      </c>
      <c r="N15" s="98">
        <f>'[1]6.Прил 3_ГДиАД-съдии'!AM9</f>
        <v>2</v>
      </c>
      <c r="O15" s="99">
        <f>SUM(P15:S15)</f>
        <v>0</v>
      </c>
      <c r="P15" s="91"/>
      <c r="Q15" s="91"/>
      <c r="R15" s="91"/>
      <c r="S15" s="100"/>
      <c r="T15" s="88">
        <v>5</v>
      </c>
      <c r="U15" s="98">
        <f>J15-K15</f>
        <v>1</v>
      </c>
      <c r="V15" s="101">
        <v>4</v>
      </c>
    </row>
    <row r="16" spans="1:22" ht="15">
      <c r="A16" s="21" t="s">
        <v>43</v>
      </c>
      <c r="B16" s="21" t="s">
        <v>44</v>
      </c>
      <c r="C16" s="64">
        <v>2013</v>
      </c>
      <c r="D16" s="102"/>
      <c r="E16" s="103">
        <v>170</v>
      </c>
      <c r="F16" s="104"/>
      <c r="G16" s="104"/>
      <c r="H16" s="105"/>
      <c r="I16" s="106">
        <f t="shared" si="1"/>
        <v>170</v>
      </c>
      <c r="J16" s="107">
        <f t="shared" si="2"/>
        <v>170</v>
      </c>
      <c r="K16" s="108">
        <f t="shared" si="0"/>
        <v>167</v>
      </c>
      <c r="L16" s="104">
        <v>167</v>
      </c>
      <c r="M16" s="109">
        <f t="shared" si="5"/>
        <v>1</v>
      </c>
      <c r="N16" s="110">
        <v>163</v>
      </c>
      <c r="O16" s="108">
        <f t="shared" si="3"/>
        <v>4</v>
      </c>
      <c r="P16" s="104"/>
      <c r="Q16" s="104"/>
      <c r="R16" s="104"/>
      <c r="S16" s="111">
        <v>4</v>
      </c>
      <c r="T16" s="110">
        <v>7</v>
      </c>
      <c r="U16" s="107">
        <f t="shared" si="4"/>
        <v>3</v>
      </c>
      <c r="V16" s="112">
        <v>3</v>
      </c>
    </row>
    <row r="17" spans="1:22" ht="15">
      <c r="A17" s="32"/>
      <c r="B17" s="32"/>
      <c r="C17" s="76">
        <v>2014</v>
      </c>
      <c r="D17" s="77">
        <v>3</v>
      </c>
      <c r="E17" s="78">
        <v>196</v>
      </c>
      <c r="F17" s="79"/>
      <c r="G17" s="79"/>
      <c r="H17" s="80"/>
      <c r="I17" s="81">
        <f t="shared" si="1"/>
        <v>196</v>
      </c>
      <c r="J17" s="82">
        <f t="shared" si="2"/>
        <v>199</v>
      </c>
      <c r="K17" s="83">
        <f t="shared" si="0"/>
        <v>198</v>
      </c>
      <c r="L17" s="79">
        <v>197</v>
      </c>
      <c r="M17" s="84">
        <f t="shared" si="5"/>
        <v>0.9949494949494949</v>
      </c>
      <c r="N17" s="76">
        <v>194</v>
      </c>
      <c r="O17" s="83">
        <f t="shared" si="3"/>
        <v>4</v>
      </c>
      <c r="P17" s="79"/>
      <c r="Q17" s="79"/>
      <c r="R17" s="79"/>
      <c r="S17" s="85">
        <v>4</v>
      </c>
      <c r="T17" s="76">
        <v>4</v>
      </c>
      <c r="U17" s="82">
        <f t="shared" si="4"/>
        <v>1</v>
      </c>
      <c r="V17" s="86"/>
    </row>
    <row r="18" spans="1:22" ht="15.75" thickBot="1">
      <c r="A18" s="46"/>
      <c r="B18" s="46"/>
      <c r="C18" s="88">
        <v>2015</v>
      </c>
      <c r="D18" s="89">
        <f>'[1]6.Прил 3_ГДиАД-съдии'!H9</f>
        <v>1</v>
      </c>
      <c r="E18" s="113">
        <v>208</v>
      </c>
      <c r="F18" s="114"/>
      <c r="G18" s="114"/>
      <c r="H18" s="115"/>
      <c r="I18" s="93">
        <f t="shared" si="1"/>
        <v>208</v>
      </c>
      <c r="J18" s="116">
        <f t="shared" si="2"/>
        <v>209</v>
      </c>
      <c r="K18" s="117">
        <f>N18+O18</f>
        <v>209</v>
      </c>
      <c r="L18" s="48">
        <f>'[1]6.Прил 3_ГДиАД-съдии'!BD9</f>
        <v>207</v>
      </c>
      <c r="M18" s="118">
        <f t="shared" si="5"/>
        <v>0.9904306220095693</v>
      </c>
      <c r="N18" s="116">
        <f>'[1]6.Прил 3_ГДиАД-съдии'!AN9</f>
        <v>208</v>
      </c>
      <c r="O18" s="119">
        <f>SUM(P18:S18)</f>
        <v>1</v>
      </c>
      <c r="P18" s="114"/>
      <c r="Q18" s="114"/>
      <c r="R18" s="114"/>
      <c r="S18" s="120">
        <v>1</v>
      </c>
      <c r="T18" s="121">
        <v>41</v>
      </c>
      <c r="U18" s="98">
        <f>J18-K18</f>
        <v>0</v>
      </c>
      <c r="V18" s="122">
        <v>1</v>
      </c>
    </row>
    <row r="19" spans="1:22" ht="15">
      <c r="A19" s="21" t="s">
        <v>45</v>
      </c>
      <c r="B19" s="21" t="s">
        <v>46</v>
      </c>
      <c r="C19" s="64">
        <v>2013</v>
      </c>
      <c r="D19" s="65">
        <v>2</v>
      </c>
      <c r="E19" s="66">
        <v>314</v>
      </c>
      <c r="F19" s="67"/>
      <c r="G19" s="67"/>
      <c r="H19" s="68"/>
      <c r="I19" s="69">
        <f t="shared" si="1"/>
        <v>314</v>
      </c>
      <c r="J19" s="70">
        <f t="shared" si="2"/>
        <v>316</v>
      </c>
      <c r="K19" s="71">
        <f t="shared" si="0"/>
        <v>312</v>
      </c>
      <c r="L19" s="67">
        <v>310</v>
      </c>
      <c r="M19" s="72">
        <f t="shared" si="5"/>
        <v>0.9935897435897436</v>
      </c>
      <c r="N19" s="64">
        <v>301</v>
      </c>
      <c r="O19" s="71">
        <f t="shared" si="3"/>
        <v>11</v>
      </c>
      <c r="P19" s="67"/>
      <c r="Q19" s="67"/>
      <c r="R19" s="67"/>
      <c r="S19" s="73">
        <v>11</v>
      </c>
      <c r="T19" s="64"/>
      <c r="U19" s="70">
        <f t="shared" si="4"/>
        <v>4</v>
      </c>
      <c r="V19" s="74">
        <v>13</v>
      </c>
    </row>
    <row r="20" spans="1:22" ht="15">
      <c r="A20" s="32"/>
      <c r="B20" s="32"/>
      <c r="C20" s="76">
        <v>2014</v>
      </c>
      <c r="D20" s="77">
        <v>4</v>
      </c>
      <c r="E20" s="78">
        <v>331</v>
      </c>
      <c r="F20" s="79"/>
      <c r="G20" s="79"/>
      <c r="H20" s="80"/>
      <c r="I20" s="81">
        <f t="shared" si="1"/>
        <v>331</v>
      </c>
      <c r="J20" s="82">
        <f t="shared" si="2"/>
        <v>335</v>
      </c>
      <c r="K20" s="83">
        <f t="shared" si="0"/>
        <v>334</v>
      </c>
      <c r="L20" s="79">
        <v>334</v>
      </c>
      <c r="M20" s="84">
        <f t="shared" si="5"/>
        <v>1</v>
      </c>
      <c r="N20" s="76">
        <v>322</v>
      </c>
      <c r="O20" s="83">
        <f t="shared" si="3"/>
        <v>12</v>
      </c>
      <c r="P20" s="79"/>
      <c r="Q20" s="79"/>
      <c r="R20" s="79"/>
      <c r="S20" s="85">
        <v>12</v>
      </c>
      <c r="T20" s="76"/>
      <c r="U20" s="82">
        <f t="shared" si="4"/>
        <v>1</v>
      </c>
      <c r="V20" s="86">
        <v>25</v>
      </c>
    </row>
    <row r="21" spans="1:22" ht="15.75" thickBot="1">
      <c r="A21" s="46"/>
      <c r="B21" s="125"/>
      <c r="C21" s="88">
        <v>2015</v>
      </c>
      <c r="D21" s="89">
        <f>'[1]6.Прил 3_ГДиАД-съдии'!I9</f>
        <v>1</v>
      </c>
      <c r="E21" s="90">
        <v>393</v>
      </c>
      <c r="F21" s="91"/>
      <c r="G21" s="91"/>
      <c r="H21" s="123"/>
      <c r="I21" s="93">
        <f t="shared" si="1"/>
        <v>393</v>
      </c>
      <c r="J21" s="98">
        <f t="shared" si="2"/>
        <v>394</v>
      </c>
      <c r="K21" s="95">
        <f>N21+O21</f>
        <v>393</v>
      </c>
      <c r="L21" s="48">
        <f>'[1]6.Прил 3_ГДиАД-съдии'!BE9</f>
        <v>393</v>
      </c>
      <c r="M21" s="97">
        <f t="shared" si="5"/>
        <v>1</v>
      </c>
      <c r="N21" s="116">
        <f>'[1]6.Прил 3_ГДиАД-съдии'!AO9</f>
        <v>377</v>
      </c>
      <c r="O21" s="99">
        <f>SUM(P21:S21)</f>
        <v>16</v>
      </c>
      <c r="P21" s="91"/>
      <c r="Q21" s="91"/>
      <c r="R21" s="91"/>
      <c r="S21" s="100">
        <v>16</v>
      </c>
      <c r="T21" s="88"/>
      <c r="U21" s="98">
        <f>J21-K21</f>
        <v>1</v>
      </c>
      <c r="V21" s="101">
        <v>10</v>
      </c>
    </row>
    <row r="22" spans="1:22" ht="15">
      <c r="A22" s="21" t="s">
        <v>47</v>
      </c>
      <c r="B22" s="21" t="s">
        <v>48</v>
      </c>
      <c r="C22" s="64">
        <v>2013</v>
      </c>
      <c r="D22" s="65"/>
      <c r="E22" s="103">
        <v>3</v>
      </c>
      <c r="F22" s="104"/>
      <c r="G22" s="104"/>
      <c r="H22" s="105"/>
      <c r="I22" s="106">
        <f t="shared" si="1"/>
        <v>3</v>
      </c>
      <c r="J22" s="107">
        <f t="shared" si="2"/>
        <v>3</v>
      </c>
      <c r="K22" s="108">
        <f t="shared" si="0"/>
        <v>2</v>
      </c>
      <c r="L22" s="67">
        <v>1</v>
      </c>
      <c r="M22" s="109">
        <f t="shared" si="5"/>
        <v>0.5</v>
      </c>
      <c r="N22" s="64">
        <v>1</v>
      </c>
      <c r="O22" s="108">
        <f t="shared" si="3"/>
        <v>1</v>
      </c>
      <c r="P22" s="67"/>
      <c r="Q22" s="67"/>
      <c r="R22" s="67"/>
      <c r="S22" s="73">
        <v>1</v>
      </c>
      <c r="T22" s="64">
        <v>3</v>
      </c>
      <c r="U22" s="107">
        <f t="shared" si="4"/>
        <v>1</v>
      </c>
      <c r="V22" s="74">
        <v>1</v>
      </c>
    </row>
    <row r="23" spans="1:22" ht="15">
      <c r="A23" s="32"/>
      <c r="B23" s="32"/>
      <c r="C23" s="76">
        <v>2014</v>
      </c>
      <c r="D23" s="77">
        <v>1</v>
      </c>
      <c r="E23" s="78">
        <v>1</v>
      </c>
      <c r="F23" s="79"/>
      <c r="G23" s="79"/>
      <c r="H23" s="80"/>
      <c r="I23" s="81">
        <f t="shared" si="1"/>
        <v>1</v>
      </c>
      <c r="J23" s="82">
        <f t="shared" si="2"/>
        <v>2</v>
      </c>
      <c r="K23" s="83">
        <f t="shared" si="0"/>
        <v>1</v>
      </c>
      <c r="L23" s="79"/>
      <c r="M23" s="84">
        <f t="shared" si="5"/>
        <v>0</v>
      </c>
      <c r="N23" s="76">
        <v>1</v>
      </c>
      <c r="O23" s="83">
        <f t="shared" si="3"/>
        <v>0</v>
      </c>
      <c r="P23" s="79"/>
      <c r="Q23" s="79"/>
      <c r="R23" s="79"/>
      <c r="S23" s="85"/>
      <c r="T23" s="76">
        <v>1</v>
      </c>
      <c r="U23" s="82">
        <f t="shared" si="4"/>
        <v>1</v>
      </c>
      <c r="V23" s="86">
        <v>1</v>
      </c>
    </row>
    <row r="24" spans="1:22" ht="15.75" thickBot="1">
      <c r="A24" s="46"/>
      <c r="B24" s="125"/>
      <c r="C24" s="88">
        <v>2015</v>
      </c>
      <c r="D24" s="89">
        <f>'[1]6.Прил 3_ГДиАД-съдии'!J9</f>
        <v>1</v>
      </c>
      <c r="E24" s="113"/>
      <c r="F24" s="114"/>
      <c r="G24" s="114"/>
      <c r="H24" s="115"/>
      <c r="I24" s="93">
        <f t="shared" si="1"/>
        <v>0</v>
      </c>
      <c r="J24" s="116">
        <f t="shared" si="2"/>
        <v>1</v>
      </c>
      <c r="K24" s="95">
        <f>N24+O24</f>
        <v>1</v>
      </c>
      <c r="L24" s="96">
        <f>'[1]6.Прил 3_ГДиАД-съдии'!BF9</f>
        <v>0</v>
      </c>
      <c r="M24" s="118">
        <f t="shared" si="5"/>
        <v>0</v>
      </c>
      <c r="N24" s="98">
        <f>'[1]6.Прил 3_ГДиАД-съдии'!AP9</f>
        <v>1</v>
      </c>
      <c r="O24" s="119">
        <f>SUM(P24:S24)</f>
        <v>0</v>
      </c>
      <c r="P24" s="91"/>
      <c r="Q24" s="91"/>
      <c r="R24" s="91"/>
      <c r="S24" s="100"/>
      <c r="T24" s="88">
        <v>2</v>
      </c>
      <c r="U24" s="98">
        <f>J24-K24</f>
        <v>0</v>
      </c>
      <c r="V24" s="101">
        <v>1</v>
      </c>
    </row>
    <row r="25" spans="1:22" ht="15">
      <c r="A25" s="32" t="s">
        <v>49</v>
      </c>
      <c r="B25" s="21" t="s">
        <v>50</v>
      </c>
      <c r="C25" s="64">
        <v>2013</v>
      </c>
      <c r="D25" s="65">
        <v>1</v>
      </c>
      <c r="E25" s="66">
        <v>37</v>
      </c>
      <c r="F25" s="67"/>
      <c r="G25" s="67"/>
      <c r="H25" s="68"/>
      <c r="I25" s="69">
        <f t="shared" si="1"/>
        <v>37</v>
      </c>
      <c r="J25" s="70">
        <f t="shared" si="2"/>
        <v>38</v>
      </c>
      <c r="K25" s="71">
        <f t="shared" si="0"/>
        <v>36</v>
      </c>
      <c r="L25" s="67">
        <v>33</v>
      </c>
      <c r="M25" s="72">
        <f t="shared" si="5"/>
        <v>0.9166666666666666</v>
      </c>
      <c r="N25" s="64">
        <v>32</v>
      </c>
      <c r="O25" s="71">
        <f t="shared" si="3"/>
        <v>4</v>
      </c>
      <c r="P25" s="67"/>
      <c r="Q25" s="67"/>
      <c r="R25" s="67"/>
      <c r="S25" s="73">
        <v>4</v>
      </c>
      <c r="T25" s="64">
        <v>52</v>
      </c>
      <c r="U25" s="70">
        <f t="shared" si="4"/>
        <v>2</v>
      </c>
      <c r="V25" s="74"/>
    </row>
    <row r="26" spans="1:22" ht="15">
      <c r="A26" s="32"/>
      <c r="B26" s="32"/>
      <c r="C26" s="76">
        <v>2014</v>
      </c>
      <c r="D26" s="77">
        <v>2</v>
      </c>
      <c r="E26" s="78">
        <v>59</v>
      </c>
      <c r="F26" s="79"/>
      <c r="G26" s="79"/>
      <c r="H26" s="80"/>
      <c r="I26" s="81">
        <f t="shared" si="1"/>
        <v>59</v>
      </c>
      <c r="J26" s="82">
        <f t="shared" si="2"/>
        <v>61</v>
      </c>
      <c r="K26" s="83">
        <f t="shared" si="0"/>
        <v>60</v>
      </c>
      <c r="L26" s="79">
        <v>59</v>
      </c>
      <c r="M26" s="84">
        <f t="shared" si="5"/>
        <v>0.9833333333333333</v>
      </c>
      <c r="N26" s="76">
        <v>53</v>
      </c>
      <c r="O26" s="83">
        <f t="shared" si="3"/>
        <v>7</v>
      </c>
      <c r="P26" s="79"/>
      <c r="Q26" s="79"/>
      <c r="R26" s="79"/>
      <c r="S26" s="85">
        <v>7</v>
      </c>
      <c r="T26" s="76">
        <v>108</v>
      </c>
      <c r="U26" s="82">
        <f t="shared" si="4"/>
        <v>1</v>
      </c>
      <c r="V26" s="86">
        <v>8</v>
      </c>
    </row>
    <row r="27" spans="1:22" ht="15.75" thickBot="1">
      <c r="A27" s="32"/>
      <c r="B27" s="46"/>
      <c r="C27" s="88">
        <v>2015</v>
      </c>
      <c r="D27" s="89">
        <f>'[1]6.Прил 3_ГДиАД-съдии'!K9</f>
        <v>1</v>
      </c>
      <c r="E27" s="90">
        <v>74</v>
      </c>
      <c r="F27" s="91"/>
      <c r="G27" s="91"/>
      <c r="H27" s="123"/>
      <c r="I27" s="93">
        <f t="shared" si="1"/>
        <v>74</v>
      </c>
      <c r="J27" s="116">
        <f t="shared" si="2"/>
        <v>75</v>
      </c>
      <c r="K27" s="95">
        <f>N27+O27</f>
        <v>64</v>
      </c>
      <c r="L27" s="48">
        <f>'[1]6.Прил 3_ГДиАД-съдии'!BG9</f>
        <v>63</v>
      </c>
      <c r="M27" s="118">
        <f t="shared" si="5"/>
        <v>0.984375</v>
      </c>
      <c r="N27" s="116">
        <f>'[1]6.Прил 3_ГДиАД-съдии'!AQ9</f>
        <v>57</v>
      </c>
      <c r="O27" s="119">
        <f>SUM(P27:S27)</f>
        <v>7</v>
      </c>
      <c r="P27" s="114"/>
      <c r="Q27" s="114"/>
      <c r="R27" s="114"/>
      <c r="S27" s="120">
        <v>7</v>
      </c>
      <c r="T27" s="121">
        <v>99</v>
      </c>
      <c r="U27" s="98">
        <f>J27-K27</f>
        <v>11</v>
      </c>
      <c r="V27" s="122">
        <v>3</v>
      </c>
    </row>
    <row r="28" spans="1:22" ht="15">
      <c r="A28" s="126" t="s">
        <v>51</v>
      </c>
      <c r="B28" s="21" t="s">
        <v>52</v>
      </c>
      <c r="C28" s="64">
        <v>2013</v>
      </c>
      <c r="D28" s="127">
        <f>D7+D10+D13+D16+D19+D22+D25</f>
        <v>65</v>
      </c>
      <c r="E28" s="128">
        <f aca="true" t="shared" si="6" ref="E28:V30">E7+E10+E13+E16+E19+E22+E25</f>
        <v>700</v>
      </c>
      <c r="F28" s="129">
        <f t="shared" si="6"/>
        <v>0</v>
      </c>
      <c r="G28" s="129">
        <f>G7+G10+G13+G16+G19+G22+G25</f>
        <v>0</v>
      </c>
      <c r="H28" s="130">
        <f aca="true" t="shared" si="7" ref="H28:I30">H7+H10+H13+H16+H19+H22+H25</f>
        <v>0</v>
      </c>
      <c r="I28" s="69">
        <f t="shared" si="7"/>
        <v>700</v>
      </c>
      <c r="J28" s="70">
        <f t="shared" si="2"/>
        <v>765</v>
      </c>
      <c r="K28" s="71">
        <f t="shared" si="6"/>
        <v>710</v>
      </c>
      <c r="L28" s="131">
        <f t="shared" si="6"/>
        <v>650</v>
      </c>
      <c r="M28" s="72">
        <f t="shared" si="5"/>
        <v>0.9154929577464789</v>
      </c>
      <c r="N28" s="70">
        <f t="shared" si="6"/>
        <v>635</v>
      </c>
      <c r="O28" s="71">
        <f t="shared" si="6"/>
        <v>75</v>
      </c>
      <c r="P28" s="131">
        <f t="shared" si="6"/>
        <v>0</v>
      </c>
      <c r="Q28" s="131">
        <f t="shared" si="6"/>
        <v>13</v>
      </c>
      <c r="R28" s="131">
        <f t="shared" si="6"/>
        <v>0</v>
      </c>
      <c r="S28" s="132">
        <f t="shared" si="6"/>
        <v>62</v>
      </c>
      <c r="T28" s="70">
        <f t="shared" si="6"/>
        <v>428</v>
      </c>
      <c r="U28" s="70">
        <f t="shared" si="6"/>
        <v>55</v>
      </c>
      <c r="V28" s="69">
        <f t="shared" si="6"/>
        <v>55</v>
      </c>
    </row>
    <row r="29" spans="1:22" ht="15">
      <c r="A29" s="133"/>
      <c r="B29" s="32"/>
      <c r="C29" s="76">
        <v>2014</v>
      </c>
      <c r="D29" s="134">
        <f>D8+D11+D14+D17+D20+D23+D26</f>
        <v>55</v>
      </c>
      <c r="E29" s="135">
        <f t="shared" si="6"/>
        <v>782</v>
      </c>
      <c r="F29" s="136">
        <f t="shared" si="6"/>
        <v>0</v>
      </c>
      <c r="G29" s="136">
        <f>G8+G11+G14+G17+G20+G23+G26</f>
        <v>0</v>
      </c>
      <c r="H29" s="137">
        <f t="shared" si="7"/>
        <v>0</v>
      </c>
      <c r="I29" s="81">
        <f t="shared" si="7"/>
        <v>782</v>
      </c>
      <c r="J29" s="82">
        <f t="shared" si="2"/>
        <v>837</v>
      </c>
      <c r="K29" s="83">
        <f t="shared" si="6"/>
        <v>785</v>
      </c>
      <c r="L29" s="136">
        <f t="shared" si="6"/>
        <v>723</v>
      </c>
      <c r="M29" s="84">
        <f t="shared" si="5"/>
        <v>0.9210191082802548</v>
      </c>
      <c r="N29" s="82">
        <f t="shared" si="6"/>
        <v>718</v>
      </c>
      <c r="O29" s="83">
        <f t="shared" si="6"/>
        <v>67</v>
      </c>
      <c r="P29" s="136">
        <f t="shared" si="6"/>
        <v>0</v>
      </c>
      <c r="Q29" s="136">
        <f t="shared" si="6"/>
        <v>9</v>
      </c>
      <c r="R29" s="136">
        <f t="shared" si="6"/>
        <v>0</v>
      </c>
      <c r="S29" s="138">
        <f t="shared" si="6"/>
        <v>58</v>
      </c>
      <c r="T29" s="82">
        <f t="shared" si="6"/>
        <v>465</v>
      </c>
      <c r="U29" s="82">
        <f t="shared" si="6"/>
        <v>52</v>
      </c>
      <c r="V29" s="81">
        <f t="shared" si="6"/>
        <v>80</v>
      </c>
    </row>
    <row r="30" spans="1:22" ht="15.75" thickBot="1">
      <c r="A30" s="139"/>
      <c r="B30" s="46"/>
      <c r="C30" s="88">
        <v>2015</v>
      </c>
      <c r="D30" s="89">
        <f>D9+D12+D15+D18+D21+D24+D27</f>
        <v>54</v>
      </c>
      <c r="E30" s="140">
        <f>E9+E12+E15+E18+E21+E24+E27</f>
        <v>840</v>
      </c>
      <c r="F30" s="48">
        <f t="shared" si="6"/>
        <v>0</v>
      </c>
      <c r="G30" s="48">
        <f>G9+G12+G15+G18+G21+G24+G27</f>
        <v>0</v>
      </c>
      <c r="H30" s="141">
        <f t="shared" si="7"/>
        <v>0</v>
      </c>
      <c r="I30" s="93">
        <f t="shared" si="7"/>
        <v>840</v>
      </c>
      <c r="J30" s="98">
        <f t="shared" si="2"/>
        <v>894</v>
      </c>
      <c r="K30" s="99">
        <f>K9+K12+K15+K18+K21+K24+K27</f>
        <v>816</v>
      </c>
      <c r="L30" s="96">
        <f>L9+L12+L15+L18+L21+L24+L27</f>
        <v>766</v>
      </c>
      <c r="M30" s="97">
        <f t="shared" si="5"/>
        <v>0.9387254901960784</v>
      </c>
      <c r="N30" s="98">
        <f>N9+N12+N15+N18+N21+N24+N27</f>
        <v>754</v>
      </c>
      <c r="O30" s="99">
        <f>O9+O12+O15+O18+O21+O24+O27</f>
        <v>62</v>
      </c>
      <c r="P30" s="96">
        <f t="shared" si="6"/>
        <v>0</v>
      </c>
      <c r="Q30" s="96">
        <f t="shared" si="6"/>
        <v>6</v>
      </c>
      <c r="R30" s="96">
        <f t="shared" si="6"/>
        <v>0</v>
      </c>
      <c r="S30" s="142">
        <f t="shared" si="6"/>
        <v>56</v>
      </c>
      <c r="T30" s="98">
        <f t="shared" si="6"/>
        <v>497</v>
      </c>
      <c r="U30" s="98">
        <f>U9+U12+U15+U18+U21+U24+U27</f>
        <v>78</v>
      </c>
      <c r="V30" s="143">
        <f t="shared" si="6"/>
        <v>64</v>
      </c>
    </row>
    <row r="31" spans="1:22" ht="15">
      <c r="A31" s="21" t="s">
        <v>53</v>
      </c>
      <c r="B31" s="21" t="s">
        <v>54</v>
      </c>
      <c r="C31" s="64">
        <v>2013</v>
      </c>
      <c r="D31" s="102">
        <v>22</v>
      </c>
      <c r="E31" s="66">
        <v>163</v>
      </c>
      <c r="F31" s="67"/>
      <c r="G31" s="67"/>
      <c r="H31" s="68"/>
      <c r="I31" s="106">
        <f>H31+E31</f>
        <v>163</v>
      </c>
      <c r="J31" s="107">
        <f>D31+I31</f>
        <v>185</v>
      </c>
      <c r="K31" s="108">
        <f t="shared" si="0"/>
        <v>174</v>
      </c>
      <c r="L31" s="104">
        <v>149</v>
      </c>
      <c r="M31" s="109">
        <f t="shared" si="5"/>
        <v>0.8563218390804598</v>
      </c>
      <c r="N31" s="110">
        <v>60</v>
      </c>
      <c r="O31" s="108">
        <f t="shared" si="3"/>
        <v>114</v>
      </c>
      <c r="P31" s="104">
        <v>82</v>
      </c>
      <c r="Q31" s="104">
        <v>29</v>
      </c>
      <c r="R31" s="104">
        <v>2</v>
      </c>
      <c r="S31" s="111">
        <v>1</v>
      </c>
      <c r="T31" s="110">
        <v>286</v>
      </c>
      <c r="U31" s="107">
        <f t="shared" si="4"/>
        <v>11</v>
      </c>
      <c r="V31" s="112">
        <v>27</v>
      </c>
    </row>
    <row r="32" spans="1:22" ht="15">
      <c r="A32" s="32"/>
      <c r="B32" s="32"/>
      <c r="C32" s="76">
        <v>2014</v>
      </c>
      <c r="D32" s="77">
        <v>11</v>
      </c>
      <c r="E32" s="78">
        <v>157</v>
      </c>
      <c r="F32" s="79"/>
      <c r="G32" s="79"/>
      <c r="H32" s="80"/>
      <c r="I32" s="81">
        <f aca="true" t="shared" si="8" ref="I32:I48">H32+E32</f>
        <v>157</v>
      </c>
      <c r="J32" s="82">
        <f t="shared" si="2"/>
        <v>168</v>
      </c>
      <c r="K32" s="83">
        <f t="shared" si="0"/>
        <v>161</v>
      </c>
      <c r="L32" s="79">
        <v>149</v>
      </c>
      <c r="M32" s="84">
        <f t="shared" si="5"/>
        <v>0.9254658385093167</v>
      </c>
      <c r="N32" s="76">
        <v>35</v>
      </c>
      <c r="O32" s="83">
        <f>SUM(P32:S32)</f>
        <v>126</v>
      </c>
      <c r="P32" s="79">
        <v>102</v>
      </c>
      <c r="Q32" s="79">
        <v>20</v>
      </c>
      <c r="R32" s="79">
        <v>3</v>
      </c>
      <c r="S32" s="85">
        <v>1</v>
      </c>
      <c r="T32" s="76">
        <v>216</v>
      </c>
      <c r="U32" s="82">
        <f t="shared" si="4"/>
        <v>7</v>
      </c>
      <c r="V32" s="86">
        <v>24</v>
      </c>
    </row>
    <row r="33" spans="1:22" ht="15.75" thickBot="1">
      <c r="A33" s="46"/>
      <c r="B33" s="46"/>
      <c r="C33" s="88">
        <v>2015</v>
      </c>
      <c r="D33" s="144">
        <f>'[1]4.Прил 3_НД-съдии'!E8</f>
        <v>7</v>
      </c>
      <c r="E33" s="90">
        <v>122</v>
      </c>
      <c r="F33" s="91">
        <v>1</v>
      </c>
      <c r="G33" s="91"/>
      <c r="H33" s="123">
        <v>2</v>
      </c>
      <c r="I33" s="93">
        <f t="shared" si="8"/>
        <v>124</v>
      </c>
      <c r="J33" s="116">
        <f t="shared" si="2"/>
        <v>131</v>
      </c>
      <c r="K33" s="145">
        <f>N33+O33</f>
        <v>123</v>
      </c>
      <c r="L33" s="146">
        <f>'[1]4.Прил 3_НД-съдии'!AO8</f>
        <v>114</v>
      </c>
      <c r="M33" s="118">
        <f t="shared" si="5"/>
        <v>0.926829268292683</v>
      </c>
      <c r="N33" s="147">
        <f>'[1]4.Прил 3_НД-съдии'!AC8</f>
        <v>24</v>
      </c>
      <c r="O33" s="119">
        <f>SUM(P33:S33)</f>
        <v>99</v>
      </c>
      <c r="P33" s="114">
        <v>78</v>
      </c>
      <c r="Q33" s="114">
        <v>19</v>
      </c>
      <c r="R33" s="114">
        <v>1</v>
      </c>
      <c r="S33" s="120">
        <v>1</v>
      </c>
      <c r="T33" s="121">
        <v>186</v>
      </c>
      <c r="U33" s="116">
        <f t="shared" si="4"/>
        <v>8</v>
      </c>
      <c r="V33" s="148">
        <f>'[1]3.Прил 2_НД'!R47</f>
        <v>12</v>
      </c>
    </row>
    <row r="34" spans="1:22" ht="15">
      <c r="A34" s="21" t="s">
        <v>55</v>
      </c>
      <c r="B34" s="21" t="s">
        <v>56</v>
      </c>
      <c r="C34" s="64">
        <v>2013</v>
      </c>
      <c r="D34" s="65">
        <v>3</v>
      </c>
      <c r="E34" s="103">
        <v>11</v>
      </c>
      <c r="F34" s="104"/>
      <c r="G34" s="104"/>
      <c r="H34" s="105"/>
      <c r="I34" s="69">
        <f t="shared" si="8"/>
        <v>11</v>
      </c>
      <c r="J34" s="70">
        <f t="shared" si="2"/>
        <v>14</v>
      </c>
      <c r="K34" s="71">
        <f t="shared" si="0"/>
        <v>11</v>
      </c>
      <c r="L34" s="67">
        <v>5</v>
      </c>
      <c r="M34" s="72">
        <f t="shared" si="5"/>
        <v>0.45454545454545453</v>
      </c>
      <c r="N34" s="64">
        <v>2</v>
      </c>
      <c r="O34" s="71">
        <f t="shared" si="3"/>
        <v>9</v>
      </c>
      <c r="P34" s="67"/>
      <c r="Q34" s="67">
        <v>1</v>
      </c>
      <c r="R34" s="67"/>
      <c r="S34" s="73">
        <v>8</v>
      </c>
      <c r="T34" s="64">
        <v>31</v>
      </c>
      <c r="U34" s="70">
        <f t="shared" si="4"/>
        <v>3</v>
      </c>
      <c r="V34" s="74">
        <v>1</v>
      </c>
    </row>
    <row r="35" spans="1:22" ht="15">
      <c r="A35" s="32"/>
      <c r="B35" s="32"/>
      <c r="C35" s="76">
        <v>2014</v>
      </c>
      <c r="D35" s="77">
        <v>3</v>
      </c>
      <c r="E35" s="78">
        <v>14</v>
      </c>
      <c r="F35" s="79"/>
      <c r="G35" s="79"/>
      <c r="H35" s="80"/>
      <c r="I35" s="81">
        <f t="shared" si="8"/>
        <v>14</v>
      </c>
      <c r="J35" s="82">
        <f t="shared" si="2"/>
        <v>17</v>
      </c>
      <c r="K35" s="83">
        <f t="shared" si="0"/>
        <v>13</v>
      </c>
      <c r="L35" s="79">
        <v>10</v>
      </c>
      <c r="M35" s="84">
        <f t="shared" si="5"/>
        <v>0.7692307692307693</v>
      </c>
      <c r="N35" s="76">
        <v>5</v>
      </c>
      <c r="O35" s="83">
        <f t="shared" si="3"/>
        <v>8</v>
      </c>
      <c r="P35" s="79"/>
      <c r="Q35" s="79">
        <v>2</v>
      </c>
      <c r="R35" s="79"/>
      <c r="S35" s="85">
        <v>6</v>
      </c>
      <c r="T35" s="76">
        <v>30</v>
      </c>
      <c r="U35" s="82">
        <f t="shared" si="4"/>
        <v>4</v>
      </c>
      <c r="V35" s="149">
        <v>2</v>
      </c>
    </row>
    <row r="36" spans="1:22" ht="15.75" thickBot="1">
      <c r="A36" s="46"/>
      <c r="B36" s="46"/>
      <c r="C36" s="88">
        <v>2015</v>
      </c>
      <c r="D36" s="89">
        <f>'[1]4.Прил 3_НД-съдии'!F8</f>
        <v>4</v>
      </c>
      <c r="E36" s="150">
        <v>12</v>
      </c>
      <c r="F36" s="114">
        <v>2</v>
      </c>
      <c r="G36" s="114"/>
      <c r="H36" s="115"/>
      <c r="I36" s="93">
        <f t="shared" si="8"/>
        <v>12</v>
      </c>
      <c r="J36" s="98">
        <f t="shared" si="2"/>
        <v>16</v>
      </c>
      <c r="K36" s="151">
        <f t="shared" si="0"/>
        <v>14</v>
      </c>
      <c r="L36" s="152">
        <f>'[1]4.Прил 3_НД-съдии'!AP8</f>
        <v>9</v>
      </c>
      <c r="M36" s="97">
        <f t="shared" si="5"/>
        <v>0.6428571428571429</v>
      </c>
      <c r="N36" s="94">
        <f>'[1]4.Прил 3_НД-съдии'!AD8</f>
        <v>7</v>
      </c>
      <c r="O36" s="99">
        <f t="shared" si="3"/>
        <v>7</v>
      </c>
      <c r="P36" s="91"/>
      <c r="Q36" s="91">
        <v>1</v>
      </c>
      <c r="R36" s="91"/>
      <c r="S36" s="100">
        <v>6</v>
      </c>
      <c r="T36" s="88">
        <v>54</v>
      </c>
      <c r="U36" s="98">
        <f t="shared" si="4"/>
        <v>2</v>
      </c>
      <c r="V36" s="93">
        <f>'[1]3.Прил 2_НД'!R48</f>
        <v>7</v>
      </c>
    </row>
    <row r="37" spans="1:22" ht="15">
      <c r="A37" s="21" t="s">
        <v>57</v>
      </c>
      <c r="B37" s="21" t="s">
        <v>58</v>
      </c>
      <c r="C37" s="64">
        <v>2013</v>
      </c>
      <c r="D37" s="102">
        <v>3</v>
      </c>
      <c r="E37" s="66">
        <v>23</v>
      </c>
      <c r="F37" s="67"/>
      <c r="G37" s="67"/>
      <c r="H37" s="68"/>
      <c r="I37" s="106">
        <f t="shared" si="8"/>
        <v>23</v>
      </c>
      <c r="J37" s="107">
        <f t="shared" si="2"/>
        <v>26</v>
      </c>
      <c r="K37" s="108">
        <f t="shared" si="0"/>
        <v>24</v>
      </c>
      <c r="L37" s="104">
        <v>22</v>
      </c>
      <c r="M37" s="109">
        <f t="shared" si="5"/>
        <v>0.9166666666666666</v>
      </c>
      <c r="N37" s="110">
        <v>24</v>
      </c>
      <c r="O37" s="108">
        <f>SUM(P37:S37)</f>
        <v>0</v>
      </c>
      <c r="P37" s="104"/>
      <c r="Q37" s="104"/>
      <c r="R37" s="104"/>
      <c r="S37" s="111"/>
      <c r="T37" s="110">
        <v>32</v>
      </c>
      <c r="U37" s="107">
        <f t="shared" si="4"/>
        <v>2</v>
      </c>
      <c r="V37" s="112">
        <v>3</v>
      </c>
    </row>
    <row r="38" spans="1:22" ht="15">
      <c r="A38" s="32"/>
      <c r="B38" s="32"/>
      <c r="C38" s="76">
        <v>2014</v>
      </c>
      <c r="D38" s="77">
        <v>2</v>
      </c>
      <c r="E38" s="78">
        <v>20</v>
      </c>
      <c r="F38" s="79"/>
      <c r="G38" s="79"/>
      <c r="H38" s="80"/>
      <c r="I38" s="81">
        <f t="shared" si="8"/>
        <v>20</v>
      </c>
      <c r="J38" s="82">
        <f t="shared" si="2"/>
        <v>22</v>
      </c>
      <c r="K38" s="83">
        <f t="shared" si="0"/>
        <v>19</v>
      </c>
      <c r="L38" s="79">
        <v>18</v>
      </c>
      <c r="M38" s="84">
        <f t="shared" si="5"/>
        <v>0.9473684210526315</v>
      </c>
      <c r="N38" s="76">
        <v>17</v>
      </c>
      <c r="O38" s="83">
        <f t="shared" si="3"/>
        <v>2</v>
      </c>
      <c r="P38" s="79"/>
      <c r="Q38" s="79"/>
      <c r="R38" s="79">
        <v>2</v>
      </c>
      <c r="S38" s="85"/>
      <c r="T38" s="76">
        <v>26</v>
      </c>
      <c r="U38" s="82">
        <f t="shared" si="4"/>
        <v>3</v>
      </c>
      <c r="V38" s="86"/>
    </row>
    <row r="39" spans="1:22" ht="15.75" thickBot="1">
      <c r="A39" s="46"/>
      <c r="B39" s="46"/>
      <c r="C39" s="88">
        <v>2015</v>
      </c>
      <c r="D39" s="89">
        <f>'[1]4.Прил 3_НД-съдии'!G8</f>
        <v>3</v>
      </c>
      <c r="E39" s="153">
        <v>16</v>
      </c>
      <c r="F39" s="91"/>
      <c r="G39" s="91"/>
      <c r="H39" s="123"/>
      <c r="I39" s="93">
        <f t="shared" si="8"/>
        <v>16</v>
      </c>
      <c r="J39" s="116">
        <f t="shared" si="2"/>
        <v>19</v>
      </c>
      <c r="K39" s="145">
        <f t="shared" si="0"/>
        <v>16</v>
      </c>
      <c r="L39" s="146">
        <f>'[1]4.Прил 3_НД-съдии'!AQ8</f>
        <v>15</v>
      </c>
      <c r="M39" s="118">
        <f t="shared" si="5"/>
        <v>0.9375</v>
      </c>
      <c r="N39" s="147">
        <f>'[1]4.Прил 3_НД-съдии'!AE8</f>
        <v>16</v>
      </c>
      <c r="O39" s="119">
        <f t="shared" si="3"/>
        <v>0</v>
      </c>
      <c r="P39" s="114"/>
      <c r="Q39" s="114"/>
      <c r="R39" s="114"/>
      <c r="S39" s="120"/>
      <c r="T39" s="121">
        <v>21</v>
      </c>
      <c r="U39" s="116">
        <f t="shared" si="4"/>
        <v>3</v>
      </c>
      <c r="V39" s="148">
        <f>'[1]3.Прил 2_НД'!R49</f>
        <v>1</v>
      </c>
    </row>
    <row r="40" spans="1:22" ht="15">
      <c r="A40" s="21" t="s">
        <v>59</v>
      </c>
      <c r="B40" s="21" t="s">
        <v>60</v>
      </c>
      <c r="C40" s="64">
        <v>2013</v>
      </c>
      <c r="D40" s="65">
        <v>1</v>
      </c>
      <c r="E40" s="103">
        <v>111</v>
      </c>
      <c r="F40" s="104"/>
      <c r="G40" s="104"/>
      <c r="H40" s="105"/>
      <c r="I40" s="69">
        <f t="shared" si="8"/>
        <v>111</v>
      </c>
      <c r="J40" s="70">
        <f t="shared" si="2"/>
        <v>112</v>
      </c>
      <c r="K40" s="71">
        <f t="shared" si="0"/>
        <v>109</v>
      </c>
      <c r="L40" s="67">
        <v>109</v>
      </c>
      <c r="M40" s="72">
        <f t="shared" si="5"/>
        <v>1</v>
      </c>
      <c r="N40" s="64">
        <v>103</v>
      </c>
      <c r="O40" s="71">
        <f t="shared" si="3"/>
        <v>6</v>
      </c>
      <c r="P40" s="67"/>
      <c r="Q40" s="67"/>
      <c r="R40" s="67"/>
      <c r="S40" s="73">
        <v>6</v>
      </c>
      <c r="T40" s="64">
        <v>49</v>
      </c>
      <c r="U40" s="70">
        <f t="shared" si="4"/>
        <v>3</v>
      </c>
      <c r="V40" s="74">
        <v>14</v>
      </c>
    </row>
    <row r="41" spans="1:22" ht="15">
      <c r="A41" s="32"/>
      <c r="B41" s="32"/>
      <c r="C41" s="76">
        <v>2014</v>
      </c>
      <c r="D41" s="77">
        <v>3</v>
      </c>
      <c r="E41" s="78">
        <v>119</v>
      </c>
      <c r="F41" s="79"/>
      <c r="G41" s="79"/>
      <c r="H41" s="80"/>
      <c r="I41" s="81">
        <f t="shared" si="8"/>
        <v>119</v>
      </c>
      <c r="J41" s="82">
        <f t="shared" si="2"/>
        <v>122</v>
      </c>
      <c r="K41" s="83">
        <f t="shared" si="0"/>
        <v>121</v>
      </c>
      <c r="L41" s="79">
        <v>121</v>
      </c>
      <c r="M41" s="84">
        <f t="shared" si="5"/>
        <v>1</v>
      </c>
      <c r="N41" s="76">
        <v>117</v>
      </c>
      <c r="O41" s="83">
        <f t="shared" si="3"/>
        <v>4</v>
      </c>
      <c r="P41" s="79"/>
      <c r="Q41" s="79"/>
      <c r="R41" s="79">
        <v>1</v>
      </c>
      <c r="S41" s="85">
        <v>3</v>
      </c>
      <c r="T41" s="76">
        <v>32</v>
      </c>
      <c r="U41" s="82">
        <f t="shared" si="4"/>
        <v>1</v>
      </c>
      <c r="V41" s="86">
        <v>19</v>
      </c>
    </row>
    <row r="42" spans="1:22" ht="15.75" thickBot="1">
      <c r="A42" s="46"/>
      <c r="B42" s="46"/>
      <c r="C42" s="88">
        <v>2015</v>
      </c>
      <c r="D42" s="154">
        <v>1</v>
      </c>
      <c r="E42" s="113">
        <v>138</v>
      </c>
      <c r="F42" s="114">
        <v>1</v>
      </c>
      <c r="G42" s="114"/>
      <c r="H42" s="115"/>
      <c r="I42" s="93">
        <f t="shared" si="8"/>
        <v>138</v>
      </c>
      <c r="J42" s="98">
        <f t="shared" si="2"/>
        <v>139</v>
      </c>
      <c r="K42" s="95">
        <f t="shared" si="0"/>
        <v>136</v>
      </c>
      <c r="L42" s="91">
        <v>136</v>
      </c>
      <c r="M42" s="97">
        <f t="shared" si="5"/>
        <v>1</v>
      </c>
      <c r="N42" s="88">
        <v>134</v>
      </c>
      <c r="O42" s="99">
        <f t="shared" si="3"/>
        <v>2</v>
      </c>
      <c r="P42" s="91"/>
      <c r="Q42" s="91"/>
      <c r="R42" s="91"/>
      <c r="S42" s="100">
        <v>2</v>
      </c>
      <c r="T42" s="88">
        <v>36</v>
      </c>
      <c r="U42" s="98">
        <f t="shared" si="4"/>
        <v>3</v>
      </c>
      <c r="V42" s="101">
        <v>17</v>
      </c>
    </row>
    <row r="43" spans="1:22" ht="15">
      <c r="A43" s="21" t="s">
        <v>61</v>
      </c>
      <c r="B43" s="21" t="s">
        <v>62</v>
      </c>
      <c r="C43" s="64">
        <v>2013</v>
      </c>
      <c r="D43" s="102"/>
      <c r="E43" s="66">
        <v>19</v>
      </c>
      <c r="F43" s="67"/>
      <c r="G43" s="67"/>
      <c r="H43" s="68"/>
      <c r="I43" s="106">
        <f t="shared" si="8"/>
        <v>19</v>
      </c>
      <c r="J43" s="107">
        <f t="shared" si="2"/>
        <v>19</v>
      </c>
      <c r="K43" s="108">
        <f t="shared" si="0"/>
        <v>19</v>
      </c>
      <c r="L43" s="155">
        <v>19</v>
      </c>
      <c r="M43" s="109">
        <f t="shared" si="5"/>
        <v>1</v>
      </c>
      <c r="N43" s="110">
        <v>19</v>
      </c>
      <c r="O43" s="108">
        <f t="shared" si="3"/>
        <v>0</v>
      </c>
      <c r="P43" s="104"/>
      <c r="Q43" s="104"/>
      <c r="R43" s="104"/>
      <c r="S43" s="111"/>
      <c r="T43" s="107" t="s">
        <v>63</v>
      </c>
      <c r="U43" s="107">
        <f t="shared" si="4"/>
        <v>0</v>
      </c>
      <c r="V43" s="106" t="s">
        <v>63</v>
      </c>
    </row>
    <row r="44" spans="1:22" ht="15">
      <c r="A44" s="32"/>
      <c r="B44" s="32"/>
      <c r="C44" s="76">
        <v>2014</v>
      </c>
      <c r="D44" s="77"/>
      <c r="E44" s="78">
        <v>17</v>
      </c>
      <c r="F44" s="79"/>
      <c r="G44" s="79"/>
      <c r="H44" s="80"/>
      <c r="I44" s="81">
        <f t="shared" si="8"/>
        <v>17</v>
      </c>
      <c r="J44" s="82">
        <f t="shared" si="2"/>
        <v>17</v>
      </c>
      <c r="K44" s="83">
        <f t="shared" si="0"/>
        <v>17</v>
      </c>
      <c r="L44" s="114">
        <v>17</v>
      </c>
      <c r="M44" s="84">
        <f t="shared" si="5"/>
        <v>1</v>
      </c>
      <c r="N44" s="76">
        <v>17</v>
      </c>
      <c r="O44" s="83">
        <f t="shared" si="3"/>
        <v>0</v>
      </c>
      <c r="P44" s="79"/>
      <c r="Q44" s="79"/>
      <c r="R44" s="79"/>
      <c r="S44" s="85"/>
      <c r="T44" s="82" t="s">
        <v>63</v>
      </c>
      <c r="U44" s="82">
        <f t="shared" si="4"/>
        <v>0</v>
      </c>
      <c r="V44" s="81" t="s">
        <v>63</v>
      </c>
    </row>
    <row r="45" spans="1:22" ht="15.75" thickBot="1">
      <c r="A45" s="46"/>
      <c r="B45" s="46"/>
      <c r="C45" s="88">
        <v>2015</v>
      </c>
      <c r="D45" s="156"/>
      <c r="E45" s="90">
        <v>12</v>
      </c>
      <c r="F45" s="91"/>
      <c r="G45" s="91"/>
      <c r="H45" s="123"/>
      <c r="I45" s="93">
        <f t="shared" si="8"/>
        <v>12</v>
      </c>
      <c r="J45" s="116">
        <f t="shared" si="2"/>
        <v>12</v>
      </c>
      <c r="K45" s="117">
        <f t="shared" si="0"/>
        <v>12</v>
      </c>
      <c r="L45" s="114">
        <v>12</v>
      </c>
      <c r="M45" s="118">
        <f t="shared" si="5"/>
        <v>1</v>
      </c>
      <c r="N45" s="121">
        <v>12</v>
      </c>
      <c r="O45" s="119">
        <f t="shared" si="3"/>
        <v>0</v>
      </c>
      <c r="P45" s="114"/>
      <c r="Q45" s="114"/>
      <c r="R45" s="114"/>
      <c r="S45" s="120"/>
      <c r="T45" s="116" t="s">
        <v>63</v>
      </c>
      <c r="U45" s="26">
        <f t="shared" si="4"/>
        <v>0</v>
      </c>
      <c r="V45" s="157" t="s">
        <v>63</v>
      </c>
    </row>
    <row r="46" spans="1:22" ht="15">
      <c r="A46" s="21" t="s">
        <v>64</v>
      </c>
      <c r="B46" s="21" t="s">
        <v>65</v>
      </c>
      <c r="C46" s="64">
        <v>2013</v>
      </c>
      <c r="D46" s="65">
        <v>13</v>
      </c>
      <c r="E46" s="103">
        <v>170</v>
      </c>
      <c r="F46" s="104"/>
      <c r="G46" s="104"/>
      <c r="H46" s="105"/>
      <c r="I46" s="69">
        <f t="shared" si="8"/>
        <v>170</v>
      </c>
      <c r="J46" s="70">
        <f t="shared" si="2"/>
        <v>183</v>
      </c>
      <c r="K46" s="71">
        <f>N46+O46</f>
        <v>154</v>
      </c>
      <c r="L46" s="67">
        <v>154</v>
      </c>
      <c r="M46" s="72">
        <f t="shared" si="5"/>
        <v>1</v>
      </c>
      <c r="N46" s="64">
        <v>145</v>
      </c>
      <c r="O46" s="71">
        <f>SUM(P46:S46)</f>
        <v>9</v>
      </c>
      <c r="P46" s="67"/>
      <c r="Q46" s="67"/>
      <c r="R46" s="67"/>
      <c r="S46" s="73">
        <v>9</v>
      </c>
      <c r="T46" s="64">
        <v>222</v>
      </c>
      <c r="U46" s="70">
        <f t="shared" si="4"/>
        <v>29</v>
      </c>
      <c r="V46" s="74">
        <v>59</v>
      </c>
    </row>
    <row r="47" spans="1:22" ht="15">
      <c r="A47" s="32"/>
      <c r="B47" s="32"/>
      <c r="C47" s="76">
        <v>2014</v>
      </c>
      <c r="D47" s="77">
        <v>29</v>
      </c>
      <c r="E47" s="78">
        <v>117</v>
      </c>
      <c r="F47" s="79"/>
      <c r="G47" s="79"/>
      <c r="H47" s="80"/>
      <c r="I47" s="81">
        <f t="shared" si="8"/>
        <v>117</v>
      </c>
      <c r="J47" s="82">
        <f t="shared" si="2"/>
        <v>146</v>
      </c>
      <c r="K47" s="83">
        <f>N47+O47</f>
        <v>118</v>
      </c>
      <c r="L47" s="79">
        <v>99</v>
      </c>
      <c r="M47" s="84">
        <f t="shared" si="5"/>
        <v>0.8389830508474576</v>
      </c>
      <c r="N47" s="76">
        <v>100</v>
      </c>
      <c r="O47" s="83">
        <f>SUM(P47:S47)</f>
        <v>18</v>
      </c>
      <c r="P47" s="79"/>
      <c r="Q47" s="79"/>
      <c r="R47" s="79"/>
      <c r="S47" s="85">
        <v>18</v>
      </c>
      <c r="T47" s="76">
        <v>201</v>
      </c>
      <c r="U47" s="82">
        <f t="shared" si="4"/>
        <v>28</v>
      </c>
      <c r="V47" s="86">
        <v>59</v>
      </c>
    </row>
    <row r="48" spans="1:22" ht="15.75" thickBot="1">
      <c r="A48" s="46"/>
      <c r="B48" s="46"/>
      <c r="C48" s="88">
        <v>2015</v>
      </c>
      <c r="D48" s="158">
        <f>'[1]4.Прил 3_НД-съдии'!I8</f>
        <v>28</v>
      </c>
      <c r="E48" s="150">
        <v>92</v>
      </c>
      <c r="F48" s="114">
        <v>4</v>
      </c>
      <c r="G48" s="114"/>
      <c r="H48" s="115"/>
      <c r="I48" s="93">
        <f t="shared" si="8"/>
        <v>92</v>
      </c>
      <c r="J48" s="94">
        <f t="shared" si="2"/>
        <v>120</v>
      </c>
      <c r="K48" s="95">
        <f>N48+O48</f>
        <v>91</v>
      </c>
      <c r="L48" s="96">
        <f>'[1]4.Прил 3_НД-съдии'!AS8</f>
        <v>77</v>
      </c>
      <c r="M48" s="97">
        <f t="shared" si="5"/>
        <v>0.8461538461538461</v>
      </c>
      <c r="N48" s="98">
        <f>'[1]4.Прил 3_НД-съдии'!AG8</f>
        <v>81</v>
      </c>
      <c r="O48" s="99">
        <f>SUM(P48:S48)</f>
        <v>10</v>
      </c>
      <c r="P48" s="91"/>
      <c r="Q48" s="91"/>
      <c r="R48" s="91"/>
      <c r="S48" s="100">
        <v>10</v>
      </c>
      <c r="T48" s="88">
        <v>156</v>
      </c>
      <c r="U48" s="98">
        <f t="shared" si="4"/>
        <v>29</v>
      </c>
      <c r="V48" s="101">
        <v>28</v>
      </c>
    </row>
    <row r="49" spans="1:22" ht="15">
      <c r="A49" s="126" t="s">
        <v>66</v>
      </c>
      <c r="B49" s="21" t="s">
        <v>67</v>
      </c>
      <c r="C49" s="64">
        <v>2013</v>
      </c>
      <c r="D49" s="127">
        <f aca="true" t="shared" si="9" ref="D49:H51">D31+D34+D37+D40+D43+D46</f>
        <v>42</v>
      </c>
      <c r="E49" s="159">
        <f t="shared" si="9"/>
        <v>497</v>
      </c>
      <c r="F49" s="131">
        <f t="shared" si="9"/>
        <v>0</v>
      </c>
      <c r="G49" s="131">
        <f>G31+G34+G37+G40+G43+G46</f>
        <v>0</v>
      </c>
      <c r="H49" s="160">
        <f t="shared" si="9"/>
        <v>0</v>
      </c>
      <c r="I49" s="69">
        <f>I31+I34+I37+I40+I43+I46</f>
        <v>497</v>
      </c>
      <c r="J49" s="70">
        <f>D49+I49</f>
        <v>539</v>
      </c>
      <c r="K49" s="71">
        <f aca="true" t="shared" si="10" ref="K49:L51">K31+K34+K37+K40+K43+K46</f>
        <v>491</v>
      </c>
      <c r="L49" s="131">
        <f t="shared" si="10"/>
        <v>458</v>
      </c>
      <c r="M49" s="72">
        <f t="shared" si="5"/>
        <v>0.9327902240325866</v>
      </c>
      <c r="N49" s="70">
        <f aca="true" t="shared" si="11" ref="N49:S51">N31+N34+N37+N40+N43+N46</f>
        <v>353</v>
      </c>
      <c r="O49" s="71">
        <f t="shared" si="11"/>
        <v>138</v>
      </c>
      <c r="P49" s="131">
        <f t="shared" si="11"/>
        <v>82</v>
      </c>
      <c r="Q49" s="131">
        <f t="shared" si="11"/>
        <v>30</v>
      </c>
      <c r="R49" s="131">
        <f t="shared" si="11"/>
        <v>2</v>
      </c>
      <c r="S49" s="132">
        <f t="shared" si="11"/>
        <v>24</v>
      </c>
      <c r="T49" s="70">
        <f>T31+T34+T37+T40+T46</f>
        <v>620</v>
      </c>
      <c r="U49" s="70">
        <f>U31+U34+U37+U40+U43+U46</f>
        <v>48</v>
      </c>
      <c r="V49" s="69">
        <f>V31+V34+V37+V40+V46</f>
        <v>104</v>
      </c>
    </row>
    <row r="50" spans="1:22" ht="15">
      <c r="A50" s="133"/>
      <c r="B50" s="32"/>
      <c r="C50" s="76">
        <v>2014</v>
      </c>
      <c r="D50" s="134">
        <f t="shared" si="9"/>
        <v>48</v>
      </c>
      <c r="E50" s="135">
        <f t="shared" si="9"/>
        <v>444</v>
      </c>
      <c r="F50" s="136">
        <f t="shared" si="9"/>
        <v>0</v>
      </c>
      <c r="G50" s="136">
        <f>G32+G35+G38+G41+G44+G47</f>
        <v>0</v>
      </c>
      <c r="H50" s="137">
        <f t="shared" si="9"/>
        <v>0</v>
      </c>
      <c r="I50" s="81">
        <f>I32+I35+I38+I41+I44+I47</f>
        <v>444</v>
      </c>
      <c r="J50" s="82">
        <f t="shared" si="2"/>
        <v>492</v>
      </c>
      <c r="K50" s="83">
        <f t="shared" si="10"/>
        <v>449</v>
      </c>
      <c r="L50" s="136">
        <f t="shared" si="10"/>
        <v>414</v>
      </c>
      <c r="M50" s="84">
        <f t="shared" si="5"/>
        <v>0.9220489977728286</v>
      </c>
      <c r="N50" s="82">
        <f t="shared" si="11"/>
        <v>291</v>
      </c>
      <c r="O50" s="83">
        <f t="shared" si="11"/>
        <v>158</v>
      </c>
      <c r="P50" s="136">
        <f t="shared" si="11"/>
        <v>102</v>
      </c>
      <c r="Q50" s="136">
        <f t="shared" si="11"/>
        <v>22</v>
      </c>
      <c r="R50" s="136">
        <f t="shared" si="11"/>
        <v>6</v>
      </c>
      <c r="S50" s="138">
        <f t="shared" si="11"/>
        <v>28</v>
      </c>
      <c r="T50" s="82">
        <f>T32+T35+T38+T41+T47</f>
        <v>505</v>
      </c>
      <c r="U50" s="82">
        <f>U32+U35+U38+U41+U44+U47</f>
        <v>43</v>
      </c>
      <c r="V50" s="81">
        <f>V32+V35+V38+V41+V47</f>
        <v>104</v>
      </c>
    </row>
    <row r="51" spans="1:22" ht="15.75" thickBot="1">
      <c r="A51" s="139"/>
      <c r="B51" s="46"/>
      <c r="C51" s="88">
        <v>2015</v>
      </c>
      <c r="D51" s="144">
        <f t="shared" si="9"/>
        <v>43</v>
      </c>
      <c r="E51" s="124">
        <f t="shared" si="9"/>
        <v>392</v>
      </c>
      <c r="F51" s="96">
        <f t="shared" si="9"/>
        <v>8</v>
      </c>
      <c r="G51" s="96">
        <f>G33+G36+G39+G42+G45+G48</f>
        <v>0</v>
      </c>
      <c r="H51" s="161">
        <f t="shared" si="9"/>
        <v>2</v>
      </c>
      <c r="I51" s="143">
        <f>I33+I36+I39+I42+I45+I48</f>
        <v>394</v>
      </c>
      <c r="J51" s="98">
        <f t="shared" si="2"/>
        <v>437</v>
      </c>
      <c r="K51" s="95">
        <f t="shared" si="10"/>
        <v>392</v>
      </c>
      <c r="L51" s="48">
        <f t="shared" si="10"/>
        <v>363</v>
      </c>
      <c r="M51" s="118">
        <f t="shared" si="5"/>
        <v>0.9260204081632653</v>
      </c>
      <c r="N51" s="98">
        <f t="shared" si="11"/>
        <v>274</v>
      </c>
      <c r="O51" s="119">
        <f t="shared" si="11"/>
        <v>118</v>
      </c>
      <c r="P51" s="48">
        <f t="shared" si="11"/>
        <v>78</v>
      </c>
      <c r="Q51" s="48">
        <f t="shared" si="11"/>
        <v>20</v>
      </c>
      <c r="R51" s="48">
        <f t="shared" si="11"/>
        <v>1</v>
      </c>
      <c r="S51" s="162">
        <f t="shared" si="11"/>
        <v>19</v>
      </c>
      <c r="T51" s="98">
        <f>T33+T36+T39+T42+T48</f>
        <v>453</v>
      </c>
      <c r="U51" s="98">
        <f>U33+U36+U39+U42+U45+U48</f>
        <v>45</v>
      </c>
      <c r="V51" s="143">
        <f>V33+V36+V39+V42+V48</f>
        <v>65</v>
      </c>
    </row>
    <row r="52" spans="1:22" ht="15">
      <c r="A52" s="126" t="s">
        <v>68</v>
      </c>
      <c r="B52" s="21" t="s">
        <v>69</v>
      </c>
      <c r="C52" s="64">
        <v>2013</v>
      </c>
      <c r="D52" s="127">
        <f aca="true" t="shared" si="12" ref="D52:L54">D28+D49</f>
        <v>107</v>
      </c>
      <c r="E52" s="128">
        <f t="shared" si="12"/>
        <v>1197</v>
      </c>
      <c r="F52" s="129">
        <f t="shared" si="12"/>
        <v>0</v>
      </c>
      <c r="G52" s="129">
        <f>G28+G49</f>
        <v>0</v>
      </c>
      <c r="H52" s="130">
        <f aca="true" t="shared" si="13" ref="H52:I54">H28+H49</f>
        <v>0</v>
      </c>
      <c r="I52" s="106">
        <f t="shared" si="13"/>
        <v>1197</v>
      </c>
      <c r="J52" s="107">
        <f t="shared" si="2"/>
        <v>1304</v>
      </c>
      <c r="K52" s="71">
        <f t="shared" si="12"/>
        <v>1201</v>
      </c>
      <c r="L52" s="131">
        <f t="shared" si="12"/>
        <v>1108</v>
      </c>
      <c r="M52" s="72">
        <f t="shared" si="5"/>
        <v>0.922564529558701</v>
      </c>
      <c r="N52" s="107">
        <f aca="true" t="shared" si="14" ref="N52:V54">N28+N49</f>
        <v>988</v>
      </c>
      <c r="O52" s="71">
        <f t="shared" si="14"/>
        <v>213</v>
      </c>
      <c r="P52" s="131">
        <f t="shared" si="14"/>
        <v>82</v>
      </c>
      <c r="Q52" s="131">
        <f t="shared" si="14"/>
        <v>43</v>
      </c>
      <c r="R52" s="131">
        <f t="shared" si="14"/>
        <v>2</v>
      </c>
      <c r="S52" s="132">
        <f t="shared" si="14"/>
        <v>86</v>
      </c>
      <c r="T52" s="107">
        <f t="shared" si="14"/>
        <v>1048</v>
      </c>
      <c r="U52" s="107">
        <f t="shared" si="14"/>
        <v>103</v>
      </c>
      <c r="V52" s="106">
        <f t="shared" si="14"/>
        <v>159</v>
      </c>
    </row>
    <row r="53" spans="1:22" ht="15">
      <c r="A53" s="133"/>
      <c r="B53" s="32"/>
      <c r="C53" s="76">
        <v>2014</v>
      </c>
      <c r="D53" s="134">
        <f t="shared" si="12"/>
        <v>103</v>
      </c>
      <c r="E53" s="135">
        <f t="shared" si="12"/>
        <v>1226</v>
      </c>
      <c r="F53" s="136">
        <f t="shared" si="12"/>
        <v>0</v>
      </c>
      <c r="G53" s="136">
        <f>G29+G50</f>
        <v>0</v>
      </c>
      <c r="H53" s="137">
        <f t="shared" si="13"/>
        <v>0</v>
      </c>
      <c r="I53" s="106">
        <f t="shared" si="13"/>
        <v>1226</v>
      </c>
      <c r="J53" s="107">
        <f t="shared" si="2"/>
        <v>1329</v>
      </c>
      <c r="K53" s="83">
        <f t="shared" si="12"/>
        <v>1234</v>
      </c>
      <c r="L53" s="136">
        <f t="shared" si="12"/>
        <v>1137</v>
      </c>
      <c r="M53" s="84">
        <f t="shared" si="5"/>
        <v>0.9213938411669368</v>
      </c>
      <c r="N53" s="107">
        <f t="shared" si="14"/>
        <v>1009</v>
      </c>
      <c r="O53" s="83">
        <f t="shared" si="14"/>
        <v>225</v>
      </c>
      <c r="P53" s="136">
        <f t="shared" si="14"/>
        <v>102</v>
      </c>
      <c r="Q53" s="136">
        <f t="shared" si="14"/>
        <v>31</v>
      </c>
      <c r="R53" s="136">
        <f t="shared" si="14"/>
        <v>6</v>
      </c>
      <c r="S53" s="138">
        <f t="shared" si="14"/>
        <v>86</v>
      </c>
      <c r="T53" s="107">
        <f t="shared" si="14"/>
        <v>970</v>
      </c>
      <c r="U53" s="107">
        <f t="shared" si="14"/>
        <v>95</v>
      </c>
      <c r="V53" s="106">
        <f t="shared" si="14"/>
        <v>184</v>
      </c>
    </row>
    <row r="54" spans="1:22" ht="15.75" thickBot="1">
      <c r="A54" s="139"/>
      <c r="B54" s="46"/>
      <c r="C54" s="88">
        <v>2015</v>
      </c>
      <c r="D54" s="116">
        <f t="shared" si="12"/>
        <v>97</v>
      </c>
      <c r="E54" s="140">
        <f t="shared" si="12"/>
        <v>1232</v>
      </c>
      <c r="F54" s="48">
        <f t="shared" si="12"/>
        <v>8</v>
      </c>
      <c r="G54" s="48">
        <f>G30+G51</f>
        <v>0</v>
      </c>
      <c r="H54" s="141">
        <f t="shared" si="13"/>
        <v>2</v>
      </c>
      <c r="I54" s="116">
        <f t="shared" si="13"/>
        <v>1234</v>
      </c>
      <c r="J54" s="116">
        <f t="shared" si="2"/>
        <v>1331</v>
      </c>
      <c r="K54" s="99">
        <f t="shared" si="12"/>
        <v>1208</v>
      </c>
      <c r="L54" s="96">
        <f t="shared" si="12"/>
        <v>1129</v>
      </c>
      <c r="M54" s="97">
        <f t="shared" si="5"/>
        <v>0.9346026490066225</v>
      </c>
      <c r="N54" s="40">
        <f t="shared" si="14"/>
        <v>1028</v>
      </c>
      <c r="O54" s="99">
        <f t="shared" si="14"/>
        <v>180</v>
      </c>
      <c r="P54" s="96">
        <f t="shared" si="14"/>
        <v>78</v>
      </c>
      <c r="Q54" s="96">
        <f t="shared" si="14"/>
        <v>26</v>
      </c>
      <c r="R54" s="96">
        <f t="shared" si="14"/>
        <v>1</v>
      </c>
      <c r="S54" s="142">
        <f t="shared" si="14"/>
        <v>75</v>
      </c>
      <c r="T54" s="40">
        <f t="shared" si="14"/>
        <v>950</v>
      </c>
      <c r="U54" s="40">
        <f t="shared" si="14"/>
        <v>123</v>
      </c>
      <c r="V54" s="45">
        <f t="shared" si="14"/>
        <v>129</v>
      </c>
    </row>
    <row r="55" spans="1:22" ht="15">
      <c r="A55" s="21" t="s">
        <v>70</v>
      </c>
      <c r="B55" s="21" t="s">
        <v>71</v>
      </c>
      <c r="C55" s="64">
        <v>2013</v>
      </c>
      <c r="D55" s="144"/>
      <c r="E55" s="163"/>
      <c r="F55" s="163"/>
      <c r="G55" s="163"/>
      <c r="H55" s="163"/>
      <c r="I55" s="157"/>
      <c r="J55" s="76">
        <v>4</v>
      </c>
      <c r="K55" s="164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</row>
    <row r="56" spans="1:22" ht="15">
      <c r="A56" s="32"/>
      <c r="B56" s="32"/>
      <c r="C56" s="76">
        <v>2014</v>
      </c>
      <c r="D56" s="165"/>
      <c r="E56" s="49"/>
      <c r="F56" s="49"/>
      <c r="G56" s="49"/>
      <c r="H56" s="49"/>
      <c r="I56" s="31"/>
      <c r="J56" s="86">
        <v>4</v>
      </c>
      <c r="K56" s="164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</row>
    <row r="57" spans="1:22" ht="15.75" thickBot="1">
      <c r="A57" s="46"/>
      <c r="B57" s="46"/>
      <c r="C57" s="88">
        <v>2015</v>
      </c>
      <c r="D57" s="165"/>
      <c r="E57" s="49"/>
      <c r="F57" s="49"/>
      <c r="G57" s="49"/>
      <c r="H57" s="49"/>
      <c r="I57" s="31"/>
      <c r="J57" s="122">
        <v>4</v>
      </c>
      <c r="K57" s="164"/>
      <c r="L57" s="49"/>
      <c r="M57" s="49"/>
      <c r="N57" s="49"/>
      <c r="O57" s="49"/>
      <c r="P57" s="49"/>
      <c r="Q57" s="49"/>
      <c r="R57" s="166" t="s">
        <v>72</v>
      </c>
      <c r="S57" s="166"/>
      <c r="T57" s="166"/>
      <c r="U57" s="166"/>
      <c r="V57" s="166"/>
    </row>
    <row r="58" spans="1:22" ht="15">
      <c r="A58" s="126" t="s">
        <v>73</v>
      </c>
      <c r="B58" s="21" t="s">
        <v>74</v>
      </c>
      <c r="C58" s="64">
        <v>2013</v>
      </c>
      <c r="D58" s="167"/>
      <c r="E58" s="168"/>
      <c r="F58" s="168"/>
      <c r="G58" s="168"/>
      <c r="H58" s="168"/>
      <c r="I58" s="20"/>
      <c r="J58" s="169">
        <f>IF(J55&lt;&gt;0,J52/M1/J55,0)</f>
        <v>27.166666666666668</v>
      </c>
      <c r="K58" s="169">
        <f>IF(J55&lt;&gt;0,K52/M1/J55,0)</f>
        <v>25.020833333333332</v>
      </c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</row>
    <row r="59" spans="1:22" ht="15">
      <c r="A59" s="133"/>
      <c r="B59" s="32"/>
      <c r="C59" s="76">
        <v>2014</v>
      </c>
      <c r="D59" s="165"/>
      <c r="E59" s="49"/>
      <c r="F59" s="49"/>
      <c r="G59" s="49"/>
      <c r="H59" s="49"/>
      <c r="I59" s="31"/>
      <c r="J59" s="170">
        <f>IF(J56&lt;&gt;0,J53/M1/J56,0)</f>
        <v>27.6875</v>
      </c>
      <c r="K59" s="170">
        <f>IF(J56&lt;&gt;0,K53/M1/J56,0)</f>
        <v>25.708333333333332</v>
      </c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</row>
    <row r="60" spans="1:22" ht="15.75" thickBot="1">
      <c r="A60" s="139"/>
      <c r="B60" s="46"/>
      <c r="C60" s="88">
        <v>2015</v>
      </c>
      <c r="D60" s="165"/>
      <c r="E60" s="49"/>
      <c r="F60" s="49"/>
      <c r="G60" s="49"/>
      <c r="H60" s="49"/>
      <c r="I60" s="31"/>
      <c r="J60" s="171">
        <f>IF(J57&lt;&gt;0,J54/M1/J57,0)</f>
        <v>27.729166666666668</v>
      </c>
      <c r="K60" s="171">
        <f>IF(J57&lt;&gt;0,K54/M1/J57,0)</f>
        <v>25.166666666666668</v>
      </c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</row>
    <row r="61" spans="1:22" ht="15">
      <c r="A61" s="21" t="s">
        <v>75</v>
      </c>
      <c r="B61" s="21" t="s">
        <v>76</v>
      </c>
      <c r="C61" s="64">
        <v>2013</v>
      </c>
      <c r="D61" s="167"/>
      <c r="E61" s="168"/>
      <c r="F61" s="168"/>
      <c r="G61" s="168"/>
      <c r="H61" s="168"/>
      <c r="I61" s="20"/>
      <c r="J61" s="112">
        <v>2</v>
      </c>
      <c r="K61" s="164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</row>
    <row r="62" spans="1:22" ht="15">
      <c r="A62" s="32"/>
      <c r="B62" s="32"/>
      <c r="C62" s="76">
        <v>2014</v>
      </c>
      <c r="D62" s="165"/>
      <c r="E62" s="49"/>
      <c r="F62" s="49"/>
      <c r="G62" s="49"/>
      <c r="H62" s="49"/>
      <c r="I62" s="31"/>
      <c r="J62" s="86">
        <v>2</v>
      </c>
      <c r="K62" s="164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</row>
    <row r="63" spans="1:22" ht="15.75" thickBot="1">
      <c r="A63" s="46"/>
      <c r="B63" s="46"/>
      <c r="C63" s="88">
        <v>2015</v>
      </c>
      <c r="D63" s="165"/>
      <c r="E63" s="49"/>
      <c r="F63" s="49"/>
      <c r="G63" s="49"/>
      <c r="H63" s="49"/>
      <c r="I63" s="31"/>
      <c r="J63" s="122">
        <v>2</v>
      </c>
      <c r="K63" s="164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</row>
    <row r="64" spans="1:22" ht="15">
      <c r="A64" s="21" t="s">
        <v>77</v>
      </c>
      <c r="B64" s="21" t="s">
        <v>78</v>
      </c>
      <c r="C64" s="64">
        <v>2013</v>
      </c>
      <c r="D64" s="167"/>
      <c r="E64" s="168"/>
      <c r="F64" s="168"/>
      <c r="G64" s="168"/>
      <c r="H64" s="168"/>
      <c r="I64" s="20"/>
      <c r="J64" s="169">
        <f>IF(J61&lt;&gt;0,J28/M1/J61,0)</f>
        <v>31.875</v>
      </c>
      <c r="K64" s="169">
        <f>IF(J61&lt;&gt;0,K28/M1/J61,0)</f>
        <v>29.583333333333332</v>
      </c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</row>
    <row r="65" spans="1:22" ht="15">
      <c r="A65" s="32"/>
      <c r="B65" s="32"/>
      <c r="C65" s="76">
        <v>2014</v>
      </c>
      <c r="D65" s="165"/>
      <c r="E65" s="49"/>
      <c r="F65" s="49"/>
      <c r="G65" s="49"/>
      <c r="H65" s="49"/>
      <c r="I65" s="31"/>
      <c r="J65" s="170">
        <f>IF(J62&lt;&gt;0,J29/M1/J62,0)</f>
        <v>34.875</v>
      </c>
      <c r="K65" s="170">
        <f>IF(J62&lt;&gt;0,K29/M1/J62,0)</f>
        <v>32.708333333333336</v>
      </c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</row>
    <row r="66" spans="1:22" ht="15.75" thickBot="1">
      <c r="A66" s="46"/>
      <c r="B66" s="46"/>
      <c r="C66" s="88">
        <v>2015</v>
      </c>
      <c r="D66" s="172"/>
      <c r="E66" s="173"/>
      <c r="F66" s="173"/>
      <c r="G66" s="173"/>
      <c r="H66" s="173"/>
      <c r="I66" s="45"/>
      <c r="J66" s="171">
        <f>IF(J63&lt;&gt;0,J30/M1/J63,0)</f>
        <v>37.25</v>
      </c>
      <c r="K66" s="171">
        <f>IF(J63&lt;&gt;0,K30/M1/J63,0)</f>
        <v>34</v>
      </c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</row>
    <row r="67" spans="1:22" ht="15">
      <c r="A67" s="21" t="s">
        <v>79</v>
      </c>
      <c r="B67" s="21" t="s">
        <v>80</v>
      </c>
      <c r="C67" s="64">
        <v>2013</v>
      </c>
      <c r="D67" s="167"/>
      <c r="E67" s="168"/>
      <c r="F67" s="168"/>
      <c r="G67" s="168"/>
      <c r="H67" s="168"/>
      <c r="I67" s="20"/>
      <c r="J67" s="112">
        <v>2</v>
      </c>
      <c r="K67" s="174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</row>
    <row r="68" spans="1:22" ht="15">
      <c r="A68" s="32"/>
      <c r="B68" s="32"/>
      <c r="C68" s="76">
        <v>2014</v>
      </c>
      <c r="D68" s="165"/>
      <c r="E68" s="49"/>
      <c r="F68" s="49"/>
      <c r="G68" s="49"/>
      <c r="H68" s="49"/>
      <c r="I68" s="31"/>
      <c r="J68" s="86">
        <v>2</v>
      </c>
      <c r="K68" s="174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</row>
    <row r="69" spans="1:22" ht="15.75" thickBot="1">
      <c r="A69" s="46"/>
      <c r="B69" s="46"/>
      <c r="C69" s="88">
        <v>2015</v>
      </c>
      <c r="D69" s="172"/>
      <c r="E69" s="173"/>
      <c r="F69" s="173"/>
      <c r="G69" s="173"/>
      <c r="H69" s="173"/>
      <c r="I69" s="45"/>
      <c r="J69" s="122">
        <v>2</v>
      </c>
      <c r="K69" s="174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</row>
    <row r="70" spans="1:17" ht="15">
      <c r="A70" s="21" t="s">
        <v>81</v>
      </c>
      <c r="B70" s="21" t="s">
        <v>82</v>
      </c>
      <c r="C70" s="64">
        <v>2013</v>
      </c>
      <c r="D70" s="167"/>
      <c r="E70" s="168"/>
      <c r="F70" s="168"/>
      <c r="G70" s="168"/>
      <c r="H70" s="168"/>
      <c r="I70" s="20"/>
      <c r="J70" s="169">
        <f>IF(J67&lt;&gt;0,J49/M1/J67,0)</f>
        <v>22.458333333333332</v>
      </c>
      <c r="K70" s="169">
        <f>IF(J67&lt;&gt;0,K49/M1/J67,0)</f>
        <v>20.458333333333332</v>
      </c>
      <c r="L70" s="49"/>
      <c r="M70" s="49"/>
      <c r="N70" s="49"/>
      <c r="O70" s="49"/>
      <c r="P70" s="49"/>
      <c r="Q70" s="49"/>
    </row>
    <row r="71" spans="1:17" ht="15">
      <c r="A71" s="32"/>
      <c r="B71" s="32"/>
      <c r="C71" s="76">
        <v>2014</v>
      </c>
      <c r="D71" s="165"/>
      <c r="E71" s="49"/>
      <c r="F71" s="49"/>
      <c r="G71" s="49"/>
      <c r="H71" s="49"/>
      <c r="I71" s="31"/>
      <c r="J71" s="170">
        <f>IF(J68&lt;&gt;0,J50/M1/J68,0)</f>
        <v>20.5</v>
      </c>
      <c r="K71" s="170">
        <f>IF(J68&lt;&gt;0,K50/M1/J68,0)</f>
        <v>18.708333333333332</v>
      </c>
      <c r="L71" s="49"/>
      <c r="M71" s="49"/>
      <c r="N71" s="49"/>
      <c r="O71" s="49"/>
      <c r="P71" s="49"/>
      <c r="Q71" s="49"/>
    </row>
    <row r="72" spans="1:22" ht="15.75" thickBot="1">
      <c r="A72" s="46"/>
      <c r="B72" s="46"/>
      <c r="C72" s="88">
        <v>2015</v>
      </c>
      <c r="D72" s="172"/>
      <c r="E72" s="173"/>
      <c r="F72" s="173"/>
      <c r="G72" s="173"/>
      <c r="H72" s="173"/>
      <c r="I72" s="45"/>
      <c r="J72" s="171">
        <f>IF(J69&lt;&gt;0,J51/M1/J69,0)</f>
        <v>18.208333333333332</v>
      </c>
      <c r="K72" s="171">
        <f>IF(J69&lt;&gt;0,K51/M1/J69,0)</f>
        <v>16.333333333333332</v>
      </c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</row>
    <row r="73" spans="1:22" ht="15">
      <c r="A73" s="21" t="s">
        <v>83</v>
      </c>
      <c r="B73" s="21" t="s">
        <v>84</v>
      </c>
      <c r="C73" s="64">
        <v>2013</v>
      </c>
      <c r="D73" s="167"/>
      <c r="E73" s="168"/>
      <c r="F73" s="175"/>
      <c r="G73" s="175"/>
      <c r="H73" s="175"/>
      <c r="I73" s="176"/>
      <c r="J73" s="112">
        <v>48</v>
      </c>
      <c r="K73" s="174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</row>
    <row r="74" spans="1:22" ht="15">
      <c r="A74" s="32"/>
      <c r="B74" s="32"/>
      <c r="C74" s="76">
        <v>2014</v>
      </c>
      <c r="D74" s="165"/>
      <c r="E74" s="49"/>
      <c r="I74" s="177"/>
      <c r="J74" s="86">
        <v>48</v>
      </c>
      <c r="K74" s="174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</row>
    <row r="75" spans="1:22" ht="15.75" thickBot="1">
      <c r="A75" s="46"/>
      <c r="B75" s="46"/>
      <c r="C75" s="88">
        <v>2015</v>
      </c>
      <c r="D75" s="172"/>
      <c r="E75" s="173"/>
      <c r="F75" s="178"/>
      <c r="G75" s="178"/>
      <c r="H75" s="178"/>
      <c r="I75" s="179"/>
      <c r="J75" s="122">
        <v>46</v>
      </c>
      <c r="K75" s="174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</row>
    <row r="76" spans="1:22" ht="15">
      <c r="A76" s="126" t="s">
        <v>85</v>
      </c>
      <c r="B76" s="21" t="s">
        <v>86</v>
      </c>
      <c r="C76" s="64">
        <v>2013</v>
      </c>
      <c r="D76" s="167"/>
      <c r="E76" s="168"/>
      <c r="F76" s="175"/>
      <c r="G76" s="175"/>
      <c r="H76" s="175"/>
      <c r="I76" s="176"/>
      <c r="J76" s="180">
        <f>IF(J73&lt;&gt;0,J52/J73,0)</f>
        <v>27.166666666666668</v>
      </c>
      <c r="K76" s="181">
        <f>IF(J73&lt;&gt;0,K52/J73,0)</f>
        <v>25.020833333333332</v>
      </c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</row>
    <row r="77" spans="1:22" ht="15">
      <c r="A77" s="133"/>
      <c r="B77" s="32"/>
      <c r="C77" s="76">
        <v>2014</v>
      </c>
      <c r="D77" s="165"/>
      <c r="E77" s="49"/>
      <c r="I77" s="177"/>
      <c r="J77" s="182">
        <f>IF(J74&lt;&gt;0,J53/J74,0)</f>
        <v>27.6875</v>
      </c>
      <c r="K77" s="183">
        <f>IF(J74&lt;&gt;0,K53/J74,0)</f>
        <v>25.708333333333332</v>
      </c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</row>
    <row r="78" spans="1:22" ht="15.75" thickBot="1">
      <c r="A78" s="139"/>
      <c r="B78" s="46"/>
      <c r="C78" s="88">
        <v>2015</v>
      </c>
      <c r="D78" s="172"/>
      <c r="E78" s="173"/>
      <c r="F78" s="178"/>
      <c r="G78" s="178"/>
      <c r="H78" s="178"/>
      <c r="I78" s="179"/>
      <c r="J78" s="184">
        <f>IF(J75&lt;&gt;0,J54/J75,0)</f>
        <v>28.934782608695652</v>
      </c>
      <c r="K78" s="185">
        <f>IF(J75&lt;&gt;0,K54/J75,0)</f>
        <v>26.26086956521739</v>
      </c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</row>
    <row r="79" s="1" customFormat="1" ht="33.75" customHeight="1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25" spans="3:14" ht="15">
      <c r="C125" s="186"/>
      <c r="D125" s="186"/>
      <c r="E125" s="186"/>
      <c r="F125" s="186"/>
      <c r="G125" s="186"/>
      <c r="H125" s="186"/>
      <c r="I125" s="186"/>
      <c r="J125" s="186"/>
      <c r="K125" s="186"/>
      <c r="L125" s="186"/>
      <c r="M125" s="186"/>
      <c r="N125" s="186"/>
    </row>
    <row r="136" spans="11:14" ht="15">
      <c r="K136" s="186"/>
      <c r="L136" s="186"/>
      <c r="M136" s="186"/>
      <c r="N136" s="186"/>
    </row>
    <row r="137" spans="11:14" ht="15">
      <c r="K137" s="186"/>
      <c r="L137" s="186"/>
      <c r="M137" s="186"/>
      <c r="N137" s="186"/>
    </row>
    <row r="138" spans="11:14" ht="15">
      <c r="K138" s="186"/>
      <c r="L138" s="186"/>
      <c r="M138" s="186"/>
      <c r="N138" s="186"/>
    </row>
    <row r="139" spans="11:14" ht="15">
      <c r="K139" s="186"/>
      <c r="L139" s="186"/>
      <c r="M139" s="186"/>
      <c r="N139" s="186"/>
    </row>
  </sheetData>
  <sheetProtection/>
  <mergeCells count="73">
    <mergeCell ref="A73:A75"/>
    <mergeCell ref="B73:B75"/>
    <mergeCell ref="A76:A78"/>
    <mergeCell ref="B76:B78"/>
    <mergeCell ref="A64:A66"/>
    <mergeCell ref="B64:B66"/>
    <mergeCell ref="A67:A69"/>
    <mergeCell ref="B67:B69"/>
    <mergeCell ref="A70:A72"/>
    <mergeCell ref="B70:B72"/>
    <mergeCell ref="A55:A57"/>
    <mergeCell ref="B55:B57"/>
    <mergeCell ref="R57:V57"/>
    <mergeCell ref="A58:A60"/>
    <mergeCell ref="B58:B60"/>
    <mergeCell ref="A61:A63"/>
    <mergeCell ref="B61:B63"/>
    <mergeCell ref="A46:A48"/>
    <mergeCell ref="B46:B48"/>
    <mergeCell ref="A49:A51"/>
    <mergeCell ref="B49:B51"/>
    <mergeCell ref="A52:A54"/>
    <mergeCell ref="B52:B54"/>
    <mergeCell ref="A37:A39"/>
    <mergeCell ref="B37:B39"/>
    <mergeCell ref="A40:A42"/>
    <mergeCell ref="B40:B42"/>
    <mergeCell ref="A43:A45"/>
    <mergeCell ref="B43:B45"/>
    <mergeCell ref="A28:A30"/>
    <mergeCell ref="B28:B30"/>
    <mergeCell ref="A31:A33"/>
    <mergeCell ref="B31:B33"/>
    <mergeCell ref="A34:A36"/>
    <mergeCell ref="B34:B36"/>
    <mergeCell ref="A19:A21"/>
    <mergeCell ref="B19:B21"/>
    <mergeCell ref="A22:A24"/>
    <mergeCell ref="B22:B24"/>
    <mergeCell ref="A25:A27"/>
    <mergeCell ref="B25:B27"/>
    <mergeCell ref="A10:A12"/>
    <mergeCell ref="B10:B12"/>
    <mergeCell ref="A13:A15"/>
    <mergeCell ref="B13:B15"/>
    <mergeCell ref="A16:A18"/>
    <mergeCell ref="B16:B18"/>
    <mergeCell ref="P4:P5"/>
    <mergeCell ref="Q4:Q5"/>
    <mergeCell ref="R4:R5"/>
    <mergeCell ref="S4:S5"/>
    <mergeCell ref="A7:A9"/>
    <mergeCell ref="B7:B9"/>
    <mergeCell ref="K3:M3"/>
    <mergeCell ref="N3:N5"/>
    <mergeCell ref="O3:S3"/>
    <mergeCell ref="T3:T5"/>
    <mergeCell ref="U3:U5"/>
    <mergeCell ref="F4:F5"/>
    <mergeCell ref="G4:G5"/>
    <mergeCell ref="K4:K5"/>
    <mergeCell ref="L4:M4"/>
    <mergeCell ref="O4:O5"/>
    <mergeCell ref="B1:K1"/>
    <mergeCell ref="N1:P1"/>
    <mergeCell ref="A2:B2"/>
    <mergeCell ref="C2:M2"/>
    <mergeCell ref="A3:B5"/>
    <mergeCell ref="D3:D5"/>
    <mergeCell ref="E3:E5"/>
    <mergeCell ref="F3:G3"/>
    <mergeCell ref="H3:H5"/>
    <mergeCell ref="J3:J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RS-Teteven</dc:creator>
  <cp:keywords/>
  <dc:description/>
  <cp:lastModifiedBy> RS-Teteven</cp:lastModifiedBy>
  <dcterms:created xsi:type="dcterms:W3CDTF">2016-02-02T07:02:08Z</dcterms:created>
  <dcterms:modified xsi:type="dcterms:W3CDTF">2016-02-02T07:05:33Z</dcterms:modified>
  <cp:category/>
  <cp:version/>
  <cp:contentType/>
  <cp:contentStatus/>
</cp:coreProperties>
</file>